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сн. фін. пок." sheetId="1" r:id="rId1"/>
    <sheet name="I. Фін результат" sheetId="2" state="hidden" r:id="rId2"/>
    <sheet name="ІІ. Розр. з бюджетом" sheetId="3" state="hidden" r:id="rId3"/>
    <sheet name="ІІІ. Рух грош. коштів" sheetId="4" state="hidden" r:id="rId4"/>
    <sheet name="IV. Кап. інвестиції" sheetId="5" state="hidden" r:id="rId5"/>
    <sheet name="Лист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xlnm.Print_Area" localSheetId="2">'ІІ. Розр. з бюджетом'!$A$1:$H$48</definedName>
    <definedName name="_xlnm.Print_Titles" localSheetId="2">'ІІ. Розр. з бюджетом'!$3:$5</definedName>
    <definedName name="_xlnm.Print_Area" localSheetId="3">'ІІІ. Рух грош. коштів'!$A$1:$H$84</definedName>
    <definedName name="_xlnm.Print_Titles" localSheetId="3">'ІІІ. Рух грош. коштів'!$3:$5</definedName>
    <definedName name="_xlnm.Print_Area" localSheetId="0">'Осн. фін. пок.'!$A$1:$F$131</definedName>
    <definedName name="_xlnm.Print_Titles" localSheetId="0">'Осн. фін. пок.'!$31:$33</definedName>
    <definedName name="_xlnm.Print_Area" localSheetId="1">'I. Фін результат'!$A$1:$I$103</definedName>
    <definedName name="_xlnm.Print_Titles" localSheetId="1">'I. Фін результат'!$3:$5</definedName>
    <definedName name="_xlnm.Print_Area" localSheetId="4">'IV. Кап. інвестиції'!$A$1:$H$17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mpName_21">'[6]Inform'!$F$2</definedName>
    <definedName name="CompName_25">'[6]Inform'!$F$2</definedName>
    <definedName name="CompName_6">'[7]Inform'!$F$2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'!$A$1:$G$2645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[13]!ShowFil</definedName>
    <definedName name="SU_ID">#REF!</definedName>
    <definedName name="Time_ID">'[15]МТР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__123Graph_XGRAPH3">NA()</definedName>
    <definedName name="є">#REF!</definedName>
    <definedName name="і">'[24]Inform'!$F$2</definedName>
    <definedName name="ів">#REF!</definedName>
    <definedName name="ів_22">#REF!</definedName>
    <definedName name="ів_26">#REF!</definedName>
    <definedName name="ів___0">#REF!</definedName>
    <definedName name="івів">'[11]МТР Газ України'!$B$1</definedName>
    <definedName name="іваіа">'[25]7  Інші витрати'!#REF!</definedName>
    <definedName name="іваф">#REF!</definedName>
    <definedName name="іцу">'[22]Inform'!$G$2</definedName>
    <definedName name="а">'[12]7  Інші витрати'!#REF!</definedName>
    <definedName name="ав">#REF!</definedName>
    <definedName name="аен">'[23]МТР Газ України'!$B$4</definedName>
    <definedName name="в">'[26]МТР Газ України'!$F$1</definedName>
    <definedName name="ватт">'[27]БАЗА  '!#REF!</definedName>
    <definedName name="Д">'[14]МТР Газ України'!$B$4</definedName>
    <definedName name="е">#REF!</definedName>
    <definedName name="Заголовки_для_печати_МИ">(NA(),NA())</definedName>
    <definedName name="йуц">#REF!</definedName>
    <definedName name="йцу">#REF!</definedName>
    <definedName name="йцуйй">#REF!</definedName>
    <definedName name="йцукц">'[25]7  Інші витрати'!#REF!</definedName>
    <definedName name="КЕ">#REF!</definedName>
    <definedName name="КЕ_22">#REF!</definedName>
    <definedName name="КЕ_26">#REF!</definedName>
    <definedName name="КЕ___0">#REF!</definedName>
    <definedName name="кен">#REF!</definedName>
    <definedName name="л">#REF!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'[25]7  Інші витрати'!#REF!</definedName>
    <definedName name="фф">'[26]МТР Газ України'!$F$1</definedName>
    <definedName name="ц">'[12]7  Інші витрати'!#REF!</definedName>
    <definedName name="ччч">'[32]БАЗА  '!#REF!</definedName>
    <definedName name="ш">#REF!</definedName>
    <definedName name="Excel_BuiltIn_Print_Area" localSheetId="0">'Осн. фін. пок.'!$A$1:$F$131</definedName>
    <definedName name="Excel_BuiltIn_Print_Titles" localSheetId="0">'Осн. фін. пок.'!$31:$33</definedName>
    <definedName name="Excel_BuiltIn_Print_Area" localSheetId="1">'I. Фін результат'!$A$1:$I$103</definedName>
    <definedName name="Excel_BuiltIn_Print_Titles" localSheetId="1">'I. Фін результат'!$3:$5</definedName>
    <definedName name="Excel_BuiltIn_Print_Area" localSheetId="2">'ІІ. Розр. з бюджетом'!$A$1:$H$48</definedName>
    <definedName name="Excel_BuiltIn_Print_Titles" localSheetId="2">'ІІ. Розр. з бюджетом'!$3:$5</definedName>
    <definedName name="Excel_BuiltIn_Print_Area" localSheetId="3">'ІІІ. Рух грош. коштів'!$A$1:$H$84</definedName>
    <definedName name="Excel_BuiltIn_Print_Titles" localSheetId="3">'ІІІ. Рух грош. коштів'!$3:$5</definedName>
    <definedName name="Excel_BuiltIn_Print_Area" localSheetId="4">'IV. Кап. інвестиції'!$A$1:$H$17</definedName>
  </definedNames>
  <calcPr fullCalcOnLoad="1"/>
</workbook>
</file>

<file path=xl/sharedStrings.xml><?xml version="1.0" encoding="utf-8"?>
<sst xmlns="http://schemas.openxmlformats.org/spreadsheetml/2006/main" count="687" uniqueCount="349">
  <si>
    <t>Додаток 2</t>
  </si>
  <si>
    <t>до Порядку складання, затвердження та контролю</t>
  </si>
  <si>
    <t>виконання фінансових планів комунальних підприємств</t>
  </si>
  <si>
    <t>Славутської міської територіальної громади</t>
  </si>
  <si>
    <t xml:space="preserve">ЗАТВЕРДЖЕНО  </t>
  </si>
  <si>
    <t>рішенням Славутської міської ради</t>
  </si>
  <si>
    <t>від _______________№_______</t>
  </si>
  <si>
    <t>Рік</t>
  </si>
  <si>
    <t>Код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</si>
  <si>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</si>
  <si>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</si>
  <si>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</si>
  <si>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</si>
  <si>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</si>
  <si>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</si>
  <si>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rPr>
        <sz val="14"/>
        <rFont val="Times New Roman"/>
        <family val="1"/>
      </rPr>
      <t xml:space="preserve">Суб'єкт управління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</si>
  <si>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</si>
  <si>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</si>
  <si>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</si>
  <si>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</si>
  <si>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</si>
  <si>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тис. грн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</si>
  <si>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</si>
  <si>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</si>
  <si>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</si>
  <si>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</si>
  <si>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</si>
  <si>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</si>
  <si>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</si>
  <si>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ЗВІТ</t>
  </si>
  <si>
    <t xml:space="preserve">ПРО ВИКОНАННЯ ФІНАНСОВОГО ПЛАНУ ПІДПРИЄМСТВА </t>
  </si>
  <si>
    <t>за ____________</t>
  </si>
  <si>
    <t>(рік)</t>
  </si>
  <si>
    <t>Основні фінансові показники</t>
  </si>
  <si>
    <t>Найменування показника</t>
  </si>
  <si>
    <t xml:space="preserve">Код рядка </t>
  </si>
  <si>
    <t>Звітний період ( тис.грн)</t>
  </si>
  <si>
    <t xml:space="preserve">план                                                  </t>
  </si>
  <si>
    <t>факт з нарастаючим підсумком</t>
  </si>
  <si>
    <t>відхилення,  (+ ) економія/                       (-)перевиконання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</si>
  <si>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</si>
  <si>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</si>
  <si>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послуг),  в тому числі</t>
  </si>
  <si>
    <t>……</t>
  </si>
  <si>
    <t>…….</t>
  </si>
  <si>
    <t>Інші операційні доходи</t>
  </si>
  <si>
    <t>Інші доходи</t>
  </si>
  <si>
    <t>Разом доходи ( рядок 1000+1001+1002)</t>
  </si>
  <si>
    <t>Собівартість реалізованої продукції (товарів, робіт, послуг)</t>
  </si>
  <si>
    <t>Інші операційні витрати, в тому числі:</t>
  </si>
  <si>
    <t>адміністративні витрати</t>
  </si>
  <si>
    <t>витрати на збут</t>
  </si>
  <si>
    <t xml:space="preserve">інші операційні витрати </t>
  </si>
  <si>
    <t>Інші витрати</t>
  </si>
  <si>
    <t>Разом витрати ( рядок 1004+1005+1008)</t>
  </si>
  <si>
    <t>Фінансовий результат до оподаткування ( рядок 1003 - 1009)</t>
  </si>
  <si>
    <t>Податок на прибуток</t>
  </si>
  <si>
    <t>Чистий фінансовий результат ( ряд.1010-1011)</t>
  </si>
  <si>
    <t>EBITDA ( ряд.1012+1019)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</si>
  <si>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</si>
  <si>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</si>
  <si>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</si>
  <si>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</si>
  <si>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</si>
  <si>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</si>
  <si>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</si>
  <si>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</si>
  <si>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</si>
  <si>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 xml:space="preserve">ІІ. Сплата податків, зборів та інших обов'язкових платежів 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</si>
  <si>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</si>
  <si>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</si>
  <si>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</si>
  <si>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відрахування частини чистого прибутку до місцевого бюджету</t>
  </si>
  <si>
    <t>податок на доходи фізичних осіб</t>
  </si>
  <si>
    <t xml:space="preserve">єдиний внесок на загальнообов'язкове державне соціальне страхування   </t>
  </si>
  <si>
    <t>військовий збір</t>
  </si>
  <si>
    <t>земельний податок</t>
  </si>
  <si>
    <t>екологічний податок</t>
  </si>
  <si>
    <t>інші податки і збори</t>
  </si>
  <si>
    <t xml:space="preserve">Усього сплата податків, зборів тв інших обв'язкових платежів </t>
  </si>
  <si>
    <t>ІІІ. Капітальні інвестиції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</si>
  <si>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</si>
  <si>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</si>
  <si>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</si>
  <si>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</si>
  <si>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</si>
  <si>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</si>
  <si>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Капітальні інвестиції</t>
  </si>
  <si>
    <t>Джерела капітальних інвестицій, усього, у тому числі:</t>
  </si>
  <si>
    <t>залучені кредитні кошти</t>
  </si>
  <si>
    <t>бюджетне фінансування</t>
  </si>
  <si>
    <t>власні кошти</t>
  </si>
  <si>
    <t>інші джерела</t>
  </si>
  <si>
    <t>IV. Цілове фінасування</t>
  </si>
  <si>
    <t>Відшкодування різниці в тарифах, в тому числі  ( ряд.4001+ 4002):</t>
  </si>
  <si>
    <t xml:space="preserve">державний бюджет </t>
  </si>
  <si>
    <t>місцевий бюджет</t>
  </si>
  <si>
    <t>Цільове вінансування  ( згідно затерджених програм)                                          ( ряд.4004+4005)</t>
  </si>
  <si>
    <t>V. Коефіцієнтний аналіз</t>
  </si>
  <si>
    <t>Рентабельність діяльності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</si>
  <si>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</si>
  <si>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</si>
  <si>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</si>
  <si>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</si>
  <si>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</si>
  <si>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</si>
  <si>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</si>
  <si>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</si>
  <si>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</si>
  <si>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</si>
  <si>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</si>
  <si>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</si>
  <si>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</si>
  <si>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</si>
  <si>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</si>
  <si>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</si>
  <si>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</si>
  <si>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</si>
  <si>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</si>
  <si>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</si>
  <si>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</si>
  <si>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</si>
  <si>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</si>
  <si>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</si>
  <si>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</si>
  <si>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</si>
  <si>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</si>
  <si>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</si>
  <si>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</si>
  <si>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rPr>
        <b/>
        <sz val="14"/>
        <color indexed="8"/>
        <rFont val="Times New Roman"/>
        <family val="1"/>
      </rPr>
      <t xml:space="preserve">Середня кількість працівників </t>
    </r>
    <r>
      <rPr>
        <sz val="14"/>
        <color indexed="8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color indexed="8"/>
        <rFont val="Times New Roman"/>
        <family val="1"/>
      </rPr>
      <t>, у тому числі:</t>
    </r>
  </si>
  <si>
    <t>8000</t>
  </si>
  <si>
    <t>адміністративно-управлінський персонал</t>
  </si>
  <si>
    <t>8001</t>
  </si>
  <si>
    <t xml:space="preserve">працівники </t>
  </si>
  <si>
    <t>8002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</si>
  <si>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</si>
  <si>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</si>
  <si>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</si>
  <si>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</si>
  <si>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</si>
  <si>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 xml:space="preserve">Керівник                                  </t>
  </si>
  <si>
    <t xml:space="preserve">                                                 (посада)</t>
  </si>
  <si>
    <t xml:space="preserve">         (ініціали, прізвище)    </t>
  </si>
  <si>
    <t>Факт наростаючим підсумком
з початку року</t>
  </si>
  <si>
    <t>Звітний період (рік)</t>
  </si>
  <si>
    <t>минулий рік</t>
  </si>
  <si>
    <t>поточний рік</t>
  </si>
  <si>
    <t xml:space="preserve">план </t>
  </si>
  <si>
    <t>факт</t>
  </si>
  <si>
    <t>відхилення,           (- )екномія),          (+)                          ( перев-нання)</t>
  </si>
  <si>
    <t xml:space="preserve">пояснення та обґрунтування відхилення від запланованого рівня доходів/витрат                               </t>
  </si>
  <si>
    <t>Доходи і витрати (деталізація)</t>
  </si>
  <si>
    <t>Чистий дохід від реалізації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</si>
  <si>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</si>
  <si>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</si>
  <si>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</si>
  <si>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</si>
  <si>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</si>
  <si>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</si>
  <si>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</si>
  <si>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</si>
  <si>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</si>
  <si>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</si>
  <si>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-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</si>
  <si>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</si>
  <si>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</si>
  <si>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</si>
  <si>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</si>
  <si>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</si>
  <si>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</si>
  <si>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</si>
  <si>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</si>
  <si>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</si>
  <si>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</si>
  <si>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</si>
  <si>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</si>
  <si>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</si>
  <si>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</si>
  <si>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</si>
  <si>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</si>
  <si>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</si>
  <si>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</si>
  <si>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</si>
  <si>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</si>
  <si>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</si>
  <si>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</si>
  <si>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</si>
  <si>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</si>
  <si>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</si>
  <si>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</si>
  <si>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</si>
  <si>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</si>
  <si>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курсові різниці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</si>
  <si>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</si>
  <si>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</si>
  <si>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</si>
  <si>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</si>
  <si>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</si>
  <si>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</si>
  <si>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</si>
  <si>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</si>
  <si>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</si>
  <si>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</si>
  <si>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</si>
  <si>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</si>
  <si>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</si>
  <si>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</si>
  <si>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</si>
  <si>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</si>
  <si>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інші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</si>
  <si>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</si>
  <si>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</si>
  <si>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</si>
  <si>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</si>
  <si>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</si>
  <si>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</si>
  <si>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</si>
  <si>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</si>
  <si>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</si>
  <si>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</si>
  <si>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</si>
  <si>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</si>
  <si>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</si>
  <si>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</si>
  <si>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</si>
  <si>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</si>
  <si>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</si>
  <si>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</si>
  <si>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EBITDA</t>
  </si>
  <si>
    <t>Керівник                   начальник УКБ Полтавського МВК</t>
  </si>
  <si>
    <t>Годня В.В.</t>
  </si>
  <si>
    <t xml:space="preserve">                                         (посада)</t>
  </si>
  <si>
    <t xml:space="preserve">                   (підпис)</t>
  </si>
  <si>
    <t>IІ. Розрахунки з бюджетом</t>
  </si>
  <si>
    <t>відхилення,  +/–</t>
  </si>
  <si>
    <t>Розподіл чистого прибутку</t>
  </si>
  <si>
    <t>Чистий фінансовий результат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</si>
  <si>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</si>
  <si>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</si>
  <si>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</si>
  <si>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</si>
  <si>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</si>
  <si>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</si>
  <si>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</si>
  <si>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</si>
  <si>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</si>
  <si>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</si>
  <si>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</si>
  <si>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</si>
  <si>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</si>
  <si>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</si>
  <si>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</si>
  <si>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</si>
  <si>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</si>
  <si>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</si>
  <si>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</si>
  <si>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</si>
  <si>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</si>
  <si>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</si>
  <si>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</si>
  <si>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орендна плата</t>
  </si>
  <si>
    <t>Інші податки, збори та платежі на користь держави,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</si>
  <si>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</si>
  <si>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</si>
  <si>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</si>
  <si>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</si>
  <si>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</si>
  <si>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</si>
  <si>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</si>
  <si>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Усього виплат на користь держави</t>
  </si>
  <si>
    <r>
      <rPr>
        <b/>
        <sz val="14"/>
        <rFont val="Times New Roman"/>
        <family val="1"/>
      </rPr>
      <t>Керівник</t>
    </r>
    <r>
      <rPr>
        <sz val="14"/>
        <rFont val="Times New Roman"/>
        <family val="1"/>
      </rPr>
      <t xml:space="preserve">                       начальник УКБ Полтавського МВК</t>
    </r>
  </si>
  <si>
    <t xml:space="preserve">                                           (посада)</t>
  </si>
  <si>
    <t xml:space="preserve">                  (підпис)</t>
  </si>
  <si>
    <t xml:space="preserve">             (ініціали, прізвище)    </t>
  </si>
  <si>
    <t>ІІІ. Рух грошових коштів (за прямим методом)</t>
  </si>
  <si>
    <t>Код рядка</t>
  </si>
  <si>
    <t>Факт наростаючим підсумком 
з початку року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</si>
  <si>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</si>
  <si>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</si>
  <si>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</si>
  <si>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</si>
  <si>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</si>
  <si>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</si>
  <si>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</si>
  <si>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</si>
  <si>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</si>
  <si>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</si>
  <si>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</si>
  <si>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</si>
  <si>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</si>
  <si>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</si>
  <si>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</si>
  <si>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Відрахування на соціальні заходи (ЄСВ)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</si>
  <si>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</si>
  <si>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</si>
  <si>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</si>
  <si>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</si>
  <si>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зобов’язання з податків і зборів (розшифрувати)</t>
  </si>
  <si>
    <t>3156/1</t>
  </si>
  <si>
    <t>3156/2</t>
  </si>
  <si>
    <t>(-)</t>
  </si>
  <si>
    <t>Інші платежі (розшифрувати)</t>
  </si>
  <si>
    <t>Повернення коштів до бюджету</t>
  </si>
  <si>
    <t>Інші витрачання (розшифрувати)</t>
  </si>
  <si>
    <t>Чистий рух коштів від операційної діяльності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</si>
  <si>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</si>
  <si>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</si>
  <si>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</si>
  <si>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</si>
  <si>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</si>
  <si>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</si>
  <si>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</si>
  <si>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</si>
  <si>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</si>
  <si>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</si>
  <si>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</si>
  <si>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</si>
  <si>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</si>
  <si>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>3270/1</t>
  </si>
  <si>
    <t xml:space="preserve">капітальне будівництво (розшифрувати) </t>
  </si>
  <si>
    <t>3270/2</t>
  </si>
  <si>
    <t xml:space="preserve">придбання (створення) нематеріальних активів (розшифрувати) </t>
  </si>
  <si>
    <t>3270/3</t>
  </si>
  <si>
    <t>Виплати за деривативами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</si>
  <si>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</si>
  <si>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</si>
  <si>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</si>
  <si>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</si>
  <si>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</si>
  <si>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</si>
  <si>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</si>
  <si>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</si>
  <si>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</si>
  <si>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</si>
  <si>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</si>
  <si>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</si>
  <si>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Чистий рух грошових коштів за звітний період</t>
  </si>
  <si>
    <t>Залишок коштів на початок періоду</t>
  </si>
  <si>
    <t xml:space="preserve">Вплив зміни валютних курсів на залишок коштів </t>
  </si>
  <si>
    <t>Залишок коштів на кінець періоду</t>
  </si>
  <si>
    <t>Керівник                 начальник УКБ Полтавського МВК</t>
  </si>
  <si>
    <t xml:space="preserve">                                                   (посада)</t>
  </si>
  <si>
    <t>(підпис)</t>
  </si>
  <si>
    <t xml:space="preserve">(ініціали, прізвище)    </t>
  </si>
  <si>
    <t xml:space="preserve">IV. Капітальні інвестиції </t>
  </si>
  <si>
    <t>Факт наростаючим підсумком з початку року</t>
  </si>
  <si>
    <t>Капітальні інвестиції, усього,
у тому числі:</t>
  </si>
  <si>
    <t>4010</t>
  </si>
  <si>
    <t>(посада)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</si>
</sst>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_(* #,##0.0_);_(* \(#,##0.0\);_(* \-_);_(@_)"/>
    <numFmt numFmtId="180" formatCode="#,##0.0"/>
    <numFmt numFmtId="181" formatCode="_(* #,##0.000_);_(* \(#,##0.000\);_(* \-_);_(@_)"/>
    <numFmt numFmtId="182" formatCode="_(* #,##0.00_);_(* \(#,##0.00\);_(* \-_);_(@_)"/>
    <numFmt numFmtId="183" formatCode="0.0"/>
    <numFmt numFmtId="184" formatCode="0"/>
    <numFmt numFmtId="185" formatCode="General"/>
  </numFmts>
  <fonts count="6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Calibri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Calibri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10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11" borderId="0" applyNumberFormat="0" applyBorder="0" applyAlignment="0" applyProtection="0"/>
    <xf numFmtId="164" fontId="2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2" borderId="0" applyNumberFormat="0" applyBorder="0" applyAlignment="0" applyProtection="0"/>
    <xf numFmtId="164" fontId="4" fillId="12" borderId="0" applyNumberFormat="0" applyBorder="0" applyAlignment="0" applyProtection="0"/>
    <xf numFmtId="164" fontId="5" fillId="9" borderId="0" applyNumberFormat="0" applyBorder="0" applyAlignment="0" applyProtection="0"/>
    <xf numFmtId="164" fontId="4" fillId="9" borderId="0" applyNumberFormat="0" applyBorder="0" applyAlignment="0" applyProtection="0"/>
    <xf numFmtId="164" fontId="5" fillId="10" borderId="0" applyNumberFormat="0" applyBorder="0" applyAlignment="0" applyProtection="0"/>
    <xf numFmtId="164" fontId="4" fillId="10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5" borderId="0" applyNumberFormat="0" applyBorder="0" applyAlignment="0" applyProtection="0"/>
    <xf numFmtId="164" fontId="4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6" fillId="20" borderId="1" applyNumberFormat="0" applyAlignment="0" applyProtection="0"/>
    <xf numFmtId="164" fontId="7" fillId="21" borderId="2" applyNumberFormat="0" applyAlignment="0" applyProtection="0"/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6" fontId="0" fillId="0" borderId="0" applyFill="0" applyBorder="0" applyAlignment="0" applyProtection="0"/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4" fontId="9" fillId="0" borderId="0" applyNumberFormat="0" applyFill="0" applyBorder="0" applyAlignment="0" applyProtection="0"/>
    <xf numFmtId="167" fontId="10" fillId="0" borderId="0" applyAlignment="0">
      <protection/>
    </xf>
    <xf numFmtId="164" fontId="11" fillId="0" borderId="4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7" borderId="1" applyNumberFormat="0" applyAlignment="0" applyProtection="0"/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5" fontId="14" fillId="22" borderId="5">
      <alignment horizontal="left" vertical="center"/>
      <protection locked="0"/>
    </xf>
    <xf numFmtId="165" fontId="14" fillId="22" borderId="5">
      <alignment horizontal="left" vertical="center"/>
      <protection/>
    </xf>
    <xf numFmtId="168" fontId="14" fillId="22" borderId="5">
      <alignment horizontal="right" vertical="center"/>
      <protection locked="0"/>
    </xf>
    <xf numFmtId="168" fontId="14" fillId="22" borderId="5">
      <alignment horizontal="right" vertical="center"/>
      <protection/>
    </xf>
    <xf numFmtId="168" fontId="15" fillId="22" borderId="5">
      <alignment horizontal="right" vertical="center"/>
      <protection locked="0"/>
    </xf>
    <xf numFmtId="165" fontId="16" fillId="22" borderId="3">
      <alignment horizontal="left" vertical="center"/>
      <protection locked="0"/>
    </xf>
    <xf numFmtId="165" fontId="16" fillId="22" borderId="3">
      <alignment horizontal="left" vertical="center"/>
      <protection/>
    </xf>
    <xf numFmtId="165" fontId="17" fillId="22" borderId="3">
      <alignment horizontal="left" vertical="center"/>
      <protection locked="0"/>
    </xf>
    <xf numFmtId="165" fontId="17" fillId="22" borderId="3">
      <alignment horizontal="left" vertical="center"/>
      <protection/>
    </xf>
    <xf numFmtId="168" fontId="16" fillId="22" borderId="3">
      <alignment horizontal="right" vertical="center"/>
      <protection locked="0"/>
    </xf>
    <xf numFmtId="168" fontId="16" fillId="22" borderId="3">
      <alignment horizontal="right" vertical="center"/>
      <protection/>
    </xf>
    <xf numFmtId="168" fontId="18" fillId="22" borderId="3">
      <alignment horizontal="right" vertical="center"/>
      <protection locked="0"/>
    </xf>
    <xf numFmtId="165" fontId="8" fillId="22" borderId="3">
      <alignment horizontal="left" vertical="center"/>
      <protection locked="0"/>
    </xf>
    <xf numFmtId="165" fontId="8" fillId="22" borderId="3">
      <alignment horizontal="left" vertical="center"/>
      <protection locked="0"/>
    </xf>
    <xf numFmtId="165" fontId="8" fillId="22" borderId="3">
      <alignment horizontal="left" vertical="center"/>
      <protection/>
    </xf>
    <xf numFmtId="165" fontId="15" fillId="22" borderId="3">
      <alignment horizontal="left" vertical="center"/>
      <protection locked="0"/>
    </xf>
    <xf numFmtId="165" fontId="15" fillId="22" borderId="3">
      <alignment horizontal="left" vertical="center"/>
      <protection/>
    </xf>
    <xf numFmtId="168" fontId="8" fillId="22" borderId="3">
      <alignment horizontal="right" vertical="center"/>
      <protection locked="0"/>
    </xf>
    <xf numFmtId="168" fontId="8" fillId="22" borderId="3">
      <alignment horizontal="right" vertical="center"/>
      <protection locked="0"/>
    </xf>
    <xf numFmtId="168" fontId="8" fillId="22" borderId="3">
      <alignment horizontal="right" vertical="center"/>
      <protection/>
    </xf>
    <xf numFmtId="168" fontId="15" fillId="22" borderId="3">
      <alignment horizontal="right" vertical="center"/>
      <protection locked="0"/>
    </xf>
    <xf numFmtId="168" fontId="8" fillId="22" borderId="3">
      <alignment horizontal="right" vertical="center"/>
      <protection/>
    </xf>
    <xf numFmtId="165" fontId="8" fillId="22" borderId="3">
      <alignment horizontal="left" vertical="center"/>
      <protection/>
    </xf>
    <xf numFmtId="165" fontId="19" fillId="22" borderId="3">
      <alignment horizontal="left" vertical="center"/>
      <protection locked="0"/>
    </xf>
    <xf numFmtId="165" fontId="19" fillId="22" borderId="3">
      <alignment horizontal="left" vertical="center"/>
      <protection/>
    </xf>
    <xf numFmtId="165" fontId="20" fillId="22" borderId="3">
      <alignment horizontal="left" vertical="center"/>
      <protection locked="0"/>
    </xf>
    <xf numFmtId="165" fontId="20" fillId="22" borderId="3">
      <alignment horizontal="left" vertical="center"/>
      <protection/>
    </xf>
    <xf numFmtId="168" fontId="19" fillId="22" borderId="3">
      <alignment horizontal="right" vertical="center"/>
      <protection locked="0"/>
    </xf>
    <xf numFmtId="168" fontId="19" fillId="22" borderId="3">
      <alignment horizontal="right" vertical="center"/>
      <protection/>
    </xf>
    <xf numFmtId="168" fontId="21" fillId="22" borderId="3">
      <alignment horizontal="right" vertical="center"/>
      <protection locked="0"/>
    </xf>
    <xf numFmtId="165" fontId="22" fillId="0" borderId="3">
      <alignment horizontal="left" vertical="center"/>
      <protection locked="0"/>
    </xf>
    <xf numFmtId="165" fontId="22" fillId="0" borderId="3">
      <alignment horizontal="left" vertical="center"/>
      <protection/>
    </xf>
    <xf numFmtId="165" fontId="23" fillId="0" borderId="3">
      <alignment horizontal="left" vertical="center"/>
      <protection locked="0"/>
    </xf>
    <xf numFmtId="165" fontId="23" fillId="0" borderId="3">
      <alignment horizontal="left" vertical="center"/>
      <protection/>
    </xf>
    <xf numFmtId="168" fontId="22" fillId="0" borderId="3">
      <alignment horizontal="right" vertical="center"/>
      <protection locked="0"/>
    </xf>
    <xf numFmtId="168" fontId="22" fillId="0" borderId="3">
      <alignment horizontal="right" vertical="center"/>
      <protection/>
    </xf>
    <xf numFmtId="168" fontId="23" fillId="0" borderId="3">
      <alignment horizontal="right" vertical="center"/>
      <protection locked="0"/>
    </xf>
    <xf numFmtId="165" fontId="24" fillId="0" borderId="3">
      <alignment horizontal="left" vertical="center"/>
      <protection locked="0"/>
    </xf>
    <xf numFmtId="165" fontId="24" fillId="0" borderId="3">
      <alignment horizontal="left" vertical="center"/>
      <protection/>
    </xf>
    <xf numFmtId="165" fontId="25" fillId="0" borderId="3">
      <alignment horizontal="left" vertical="center"/>
      <protection locked="0"/>
    </xf>
    <xf numFmtId="165" fontId="25" fillId="0" borderId="3">
      <alignment horizontal="left" vertical="center"/>
      <protection/>
    </xf>
    <xf numFmtId="168" fontId="24" fillId="0" borderId="3">
      <alignment horizontal="right" vertical="center"/>
      <protection locked="0"/>
    </xf>
    <xf numFmtId="168" fontId="24" fillId="0" borderId="3">
      <alignment horizontal="right" vertical="center"/>
      <protection/>
    </xf>
    <xf numFmtId="165" fontId="22" fillId="0" borderId="3">
      <alignment horizontal="left" vertical="center"/>
      <protection locked="0"/>
    </xf>
    <xf numFmtId="165" fontId="23" fillId="0" borderId="3">
      <alignment horizontal="left" vertical="center"/>
      <protection locked="0"/>
    </xf>
    <xf numFmtId="168" fontId="22" fillId="0" borderId="3">
      <alignment horizontal="right" vertical="center"/>
      <protection locked="0"/>
    </xf>
    <xf numFmtId="164" fontId="26" fillId="0" borderId="6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 applyNumberFormat="0" applyFill="0" applyAlignment="0">
      <protection locked="0"/>
    </xf>
    <xf numFmtId="168" fontId="27" fillId="7" borderId="3">
      <alignment horizontal="right" vertical="center"/>
      <protection locked="0"/>
    </xf>
    <xf numFmtId="168" fontId="27" fillId="6" borderId="3">
      <alignment horizontal="right" vertical="center"/>
      <protection locked="0"/>
    </xf>
    <xf numFmtId="168" fontId="27" fillId="20" borderId="3">
      <alignment horizontal="right" vertical="center"/>
      <protection locked="0"/>
    </xf>
    <xf numFmtId="164" fontId="28" fillId="20" borderId="7" applyNumberFormat="0" applyAlignment="0" applyProtection="0"/>
    <xf numFmtId="165" fontId="8" fillId="0" borderId="3">
      <alignment horizontal="left" vertical="center" wrapText="1"/>
      <protection locked="0"/>
    </xf>
    <xf numFmtId="165" fontId="8" fillId="0" borderId="3">
      <alignment horizontal="left" vertical="center" wrapText="1"/>
      <protection locked="0"/>
    </xf>
    <xf numFmtId="164" fontId="29" fillId="0" borderId="0" applyNumberFormat="0" applyFill="0" applyBorder="0" applyAlignment="0" applyProtection="0"/>
    <xf numFmtId="164" fontId="30" fillId="0" borderId="8" applyNumberFormat="0" applyFill="0" applyAlignment="0" applyProtection="0"/>
    <xf numFmtId="164" fontId="31" fillId="0" borderId="0" applyNumberFormat="0" applyFill="0" applyBorder="0" applyAlignment="0" applyProtection="0"/>
    <xf numFmtId="164" fontId="5" fillId="16" borderId="0" applyNumberFormat="0" applyBorder="0" applyAlignment="0" applyProtection="0"/>
    <xf numFmtId="164" fontId="4" fillId="16" borderId="0" applyNumberFormat="0" applyBorder="0" applyAlignment="0" applyProtection="0"/>
    <xf numFmtId="164" fontId="5" fillId="17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4" fillId="18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9" borderId="0" applyNumberFormat="0" applyBorder="0" applyAlignment="0" applyProtection="0"/>
    <xf numFmtId="164" fontId="4" fillId="19" borderId="0" applyNumberFormat="0" applyBorder="0" applyAlignment="0" applyProtection="0"/>
    <xf numFmtId="164" fontId="32" fillId="7" borderId="1" applyNumberFormat="0" applyAlignment="0" applyProtection="0"/>
    <xf numFmtId="164" fontId="13" fillId="7" borderId="1" applyNumberFormat="0" applyAlignment="0" applyProtection="0"/>
    <xf numFmtId="164" fontId="33" fillId="20" borderId="7" applyNumberFormat="0" applyAlignment="0" applyProtection="0"/>
    <xf numFmtId="164" fontId="28" fillId="20" borderId="7" applyNumberFormat="0" applyAlignment="0" applyProtection="0"/>
    <xf numFmtId="164" fontId="34" fillId="20" borderId="1" applyNumberFormat="0" applyAlignment="0" applyProtection="0"/>
    <xf numFmtId="164" fontId="6" fillId="20" borderId="1" applyNumberFormat="0" applyAlignment="0" applyProtection="0"/>
    <xf numFmtId="169" fontId="0" fillId="0" borderId="0" applyFill="0" applyBorder="0" applyAlignment="0" applyProtection="0"/>
    <xf numFmtId="164" fontId="35" fillId="4" borderId="0" applyNumberFormat="0" applyBorder="0" applyAlignment="0" applyProtection="0"/>
    <xf numFmtId="164" fontId="36" fillId="0" borderId="9" applyNumberFormat="0" applyFill="0" applyAlignment="0" applyProtection="0"/>
    <xf numFmtId="164" fontId="37" fillId="0" borderId="9" applyNumberFormat="0" applyFill="0" applyAlignment="0" applyProtection="0"/>
    <xf numFmtId="164" fontId="36" fillId="0" borderId="9" applyNumberFormat="0" applyFill="0" applyAlignment="0" applyProtection="0"/>
    <xf numFmtId="164" fontId="38" fillId="0" borderId="10" applyNumberFormat="0" applyFill="0" applyAlignment="0" applyProtection="0"/>
    <xf numFmtId="164" fontId="39" fillId="0" borderId="10" applyNumberFormat="0" applyFill="0" applyAlignment="0" applyProtection="0"/>
    <xf numFmtId="164" fontId="38" fillId="0" borderId="10" applyNumberFormat="0" applyFill="0" applyAlignment="0" applyProtection="0"/>
    <xf numFmtId="164" fontId="40" fillId="0" borderId="4" applyNumberFormat="0" applyFill="0" applyAlignment="0" applyProtection="0"/>
    <xf numFmtId="164" fontId="11" fillId="0" borderId="4" applyNumberFormat="0" applyFill="0" applyAlignment="0" applyProtection="0"/>
    <xf numFmtId="164" fontId="4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41" fillId="0" borderId="8" applyNumberFormat="0" applyFill="0" applyAlignment="0" applyProtection="0"/>
    <xf numFmtId="164" fontId="30" fillId="0" borderId="8" applyNumberFormat="0" applyFill="0" applyAlignment="0" applyProtection="0"/>
    <xf numFmtId="164" fontId="42" fillId="21" borderId="2" applyNumberFormat="0" applyAlignment="0" applyProtection="0"/>
    <xf numFmtId="164" fontId="7" fillId="21" borderId="2" applyNumberFormat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43" fillId="23" borderId="0" applyNumberFormat="0" applyBorder="0" applyAlignment="0" applyProtection="0"/>
    <xf numFmtId="164" fontId="44" fillId="23" borderId="0" applyNumberFormat="0" applyBorder="0" applyAlignment="0" applyProtection="0"/>
    <xf numFmtId="164" fontId="43" fillId="2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6" fillId="3" borderId="0" applyNumberFormat="0" applyBorder="0" applyAlignment="0" applyProtection="0"/>
    <xf numFmtId="164" fontId="47" fillId="3" borderId="0" applyNumberFormat="0" applyBorder="0" applyAlignment="0" applyProtection="0"/>
    <xf numFmtId="164" fontId="47" fillId="3" borderId="0" applyNumberFormat="0" applyBorder="0" applyAlignment="0" applyProtection="0"/>
    <xf numFmtId="164" fontId="4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0" fillId="24" borderId="11" applyNumberFormat="0" applyAlignment="0" applyProtection="0"/>
    <xf numFmtId="164" fontId="0" fillId="24" borderId="11" applyNumberFormat="0" applyAlignment="0" applyProtection="0"/>
    <xf numFmtId="164" fontId="0" fillId="24" borderId="11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49" fillId="0" borderId="6" applyNumberFormat="0" applyFill="0" applyAlignment="0" applyProtection="0"/>
    <xf numFmtId="164" fontId="26" fillId="0" borderId="6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5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7" fontId="0" fillId="0" borderId="0" applyFill="0" applyBorder="0" applyAlignment="0" applyProtection="0"/>
    <xf numFmtId="166" fontId="0" fillId="0" borderId="0" applyFill="0" applyBorder="0" applyAlignment="0" applyProtection="0"/>
    <xf numFmtId="164" fontId="51" fillId="4" borderId="0" applyNumberFormat="0" applyBorder="0" applyAlignment="0" applyProtection="0"/>
    <xf numFmtId="164" fontId="35" fillId="4" borderId="0" applyNumberFormat="0" applyBorder="0" applyAlignment="0" applyProtection="0"/>
    <xf numFmtId="167" fontId="52" fillId="0" borderId="0">
      <alignment wrapText="1"/>
      <protection/>
    </xf>
    <xf numFmtId="167" fontId="10" fillId="0" borderId="0">
      <alignment wrapText="1"/>
      <protection/>
    </xf>
    <xf numFmtId="178" fontId="53" fillId="0" borderId="0" applyFill="0" applyBorder="0">
      <alignment horizontal="center" vertical="center" wrapText="1"/>
      <protection locked="0"/>
    </xf>
  </cellStyleXfs>
  <cellXfs count="189">
    <xf numFmtId="164" fontId="0" fillId="0" borderId="0" xfId="0" applyAlignment="1">
      <alignment/>
    </xf>
    <xf numFmtId="164" fontId="54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horizontal="center" vertical="center"/>
    </xf>
    <xf numFmtId="164" fontId="55" fillId="0" borderId="0" xfId="0" applyFont="1" applyFill="1" applyBorder="1" applyAlignment="1">
      <alignment horizontal="left" vertical="center"/>
    </xf>
    <xf numFmtId="164" fontId="55" fillId="0" borderId="0" xfId="0" applyFont="1" applyFill="1" applyBorder="1" applyAlignment="1">
      <alignment horizontal="left" vertical="center" wrapText="1"/>
    </xf>
    <xf numFmtId="164" fontId="54" fillId="0" borderId="0" xfId="0" applyFont="1" applyFill="1" applyBorder="1" applyAlignment="1">
      <alignment horizontal="left" wrapText="1"/>
    </xf>
    <xf numFmtId="164" fontId="55" fillId="0" borderId="0" xfId="0" applyFont="1" applyFill="1" applyAlignment="1">
      <alignment horizontal="left" vertical="center"/>
    </xf>
    <xf numFmtId="164" fontId="54" fillId="22" borderId="12" xfId="0" applyFont="1" applyFill="1" applyBorder="1" applyAlignment="1">
      <alignment vertical="center"/>
    </xf>
    <xf numFmtId="164" fontId="54" fillId="22" borderId="13" xfId="0" applyFont="1" applyFill="1" applyBorder="1" applyAlignment="1">
      <alignment horizontal="left" vertical="center" wrapText="1"/>
    </xf>
    <xf numFmtId="164" fontId="54" fillId="22" borderId="14" xfId="0" applyFont="1" applyFill="1" applyBorder="1" applyAlignment="1">
      <alignment vertical="center"/>
    </xf>
    <xf numFmtId="164" fontId="54" fillId="22" borderId="3" xfId="0" applyFont="1" applyFill="1" applyBorder="1" applyAlignment="1">
      <alignment horizontal="left" vertical="center"/>
    </xf>
    <xf numFmtId="164" fontId="54" fillId="22" borderId="3" xfId="0" applyFont="1" applyFill="1" applyBorder="1" applyAlignment="1">
      <alignment horizontal="center" vertical="center"/>
    </xf>
    <xf numFmtId="164" fontId="54" fillId="22" borderId="12" xfId="0" applyFont="1" applyFill="1" applyBorder="1" applyAlignment="1">
      <alignment vertical="center" wrapText="1"/>
    </xf>
    <xf numFmtId="164" fontId="54" fillId="22" borderId="14" xfId="0" applyFont="1" applyFill="1" applyBorder="1" applyAlignment="1">
      <alignment vertical="center" wrapText="1"/>
    </xf>
    <xf numFmtId="164" fontId="54" fillId="22" borderId="3" xfId="0" applyFont="1" applyFill="1" applyBorder="1" applyAlignment="1">
      <alignment vertical="center"/>
    </xf>
    <xf numFmtId="164" fontId="54" fillId="22" borderId="12" xfId="0" applyFont="1" applyFill="1" applyBorder="1" applyAlignment="1">
      <alignment horizontal="left" vertical="center" wrapText="1"/>
    </xf>
    <xf numFmtId="164" fontId="54" fillId="22" borderId="14" xfId="0" applyFont="1" applyFill="1" applyBorder="1" applyAlignment="1">
      <alignment horizontal="left" vertical="center" wrapText="1"/>
    </xf>
    <xf numFmtId="164" fontId="54" fillId="22" borderId="3" xfId="0" applyFont="1" applyFill="1" applyBorder="1" applyAlignment="1">
      <alignment vertical="center" wrapText="1"/>
    </xf>
    <xf numFmtId="164" fontId="54" fillId="22" borderId="13" xfId="0" applyFont="1" applyFill="1" applyBorder="1" applyAlignment="1">
      <alignment vertical="center" wrapText="1"/>
    </xf>
    <xf numFmtId="164" fontId="54" fillId="22" borderId="13" xfId="0" applyFont="1" applyFill="1" applyBorder="1" applyAlignment="1">
      <alignment vertical="center"/>
    </xf>
    <xf numFmtId="164" fontId="54" fillId="22" borderId="0" xfId="0" applyFont="1" applyFill="1" applyBorder="1" applyAlignment="1">
      <alignment horizontal="left" vertical="center"/>
    </xf>
    <xf numFmtId="164" fontId="54" fillId="22" borderId="0" xfId="0" applyFont="1" applyFill="1" applyBorder="1" applyAlignment="1">
      <alignment vertical="center"/>
    </xf>
    <xf numFmtId="164" fontId="57" fillId="22" borderId="0" xfId="0" applyFont="1" applyFill="1" applyBorder="1" applyAlignment="1">
      <alignment horizontal="center" vertical="center"/>
    </xf>
    <xf numFmtId="164" fontId="54" fillId="22" borderId="0" xfId="0" applyFont="1" applyFill="1" applyBorder="1" applyAlignment="1">
      <alignment horizontal="center" vertical="center"/>
    </xf>
    <xf numFmtId="164" fontId="54" fillId="22" borderId="0" xfId="0" applyFont="1" applyFill="1" applyAlignment="1">
      <alignment horizontal="left" vertical="center"/>
    </xf>
    <xf numFmtId="164" fontId="54" fillId="22" borderId="3" xfId="0" applyFont="1" applyFill="1" applyBorder="1" applyAlignment="1">
      <alignment horizontal="center" vertical="center" wrapText="1"/>
    </xf>
    <xf numFmtId="164" fontId="54" fillId="22" borderId="3" xfId="262" applyFont="1" applyFill="1" applyBorder="1" applyAlignment="1">
      <alignment horizontal="center" vertical="center"/>
      <protection/>
    </xf>
    <xf numFmtId="164" fontId="54" fillId="22" borderId="15" xfId="0" applyFont="1" applyFill="1" applyBorder="1" applyAlignment="1">
      <alignment horizontal="center" vertical="center" wrapText="1"/>
    </xf>
    <xf numFmtId="164" fontId="57" fillId="22" borderId="16" xfId="0" applyFont="1" applyFill="1" applyBorder="1" applyAlignment="1">
      <alignment horizontal="center" vertical="center" wrapText="1"/>
    </xf>
    <xf numFmtId="164" fontId="57" fillId="0" borderId="0" xfId="0" applyFont="1" applyFill="1" applyBorder="1" applyAlignment="1">
      <alignment vertical="center"/>
    </xf>
    <xf numFmtId="164" fontId="54" fillId="0" borderId="3" xfId="196" applyNumberFormat="1" applyFont="1" applyFill="1" applyBorder="1" applyAlignment="1">
      <alignment vertical="center" wrapText="1"/>
      <protection locked="0"/>
    </xf>
    <xf numFmtId="164" fontId="54" fillId="0" borderId="3" xfId="196" applyNumberFormat="1" applyFont="1" applyFill="1" applyBorder="1" applyAlignment="1">
      <alignment horizontal="center" vertical="center" wrapText="1"/>
      <protection locked="0"/>
    </xf>
    <xf numFmtId="179" fontId="57" fillId="22" borderId="17" xfId="0" applyNumberFormat="1" applyFont="1" applyFill="1" applyBorder="1" applyAlignment="1">
      <alignment horizontal="center" vertical="center" wrapText="1"/>
    </xf>
    <xf numFmtId="179" fontId="57" fillId="22" borderId="17" xfId="0" applyNumberFormat="1" applyFont="1" applyFill="1" applyBorder="1" applyAlignment="1">
      <alignment horizontal="right" vertical="center" wrapText="1"/>
    </xf>
    <xf numFmtId="179" fontId="54" fillId="22" borderId="17" xfId="0" applyNumberFormat="1" applyFont="1" applyFill="1" applyBorder="1" applyAlignment="1">
      <alignment horizontal="center" vertical="center" wrapText="1"/>
    </xf>
    <xf numFmtId="179" fontId="57" fillId="22" borderId="3" xfId="0" applyNumberFormat="1" applyFont="1" applyFill="1" applyBorder="1" applyAlignment="1">
      <alignment horizontal="center" vertical="center" wrapText="1"/>
    </xf>
    <xf numFmtId="179" fontId="54" fillId="0" borderId="3" xfId="196" applyNumberFormat="1" applyFont="1" applyFill="1" applyBorder="1" applyAlignment="1">
      <alignment vertical="center" wrapText="1"/>
      <protection locked="0"/>
    </xf>
    <xf numFmtId="179" fontId="54" fillId="0" borderId="3" xfId="0" applyNumberFormat="1" applyFont="1" applyFill="1" applyBorder="1" applyAlignment="1">
      <alignment horizontal="left" vertical="center" wrapText="1"/>
    </xf>
    <xf numFmtId="179" fontId="54" fillId="22" borderId="17" xfId="0" applyNumberFormat="1" applyFont="1" applyFill="1" applyBorder="1" applyAlignment="1">
      <alignment horizontal="right" vertical="center" wrapText="1"/>
    </xf>
    <xf numFmtId="179" fontId="57" fillId="0" borderId="3" xfId="0" applyNumberFormat="1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horizontal="center" vertical="center"/>
    </xf>
    <xf numFmtId="179" fontId="57" fillId="0" borderId="3" xfId="196" applyNumberFormat="1" applyFont="1" applyFill="1" applyBorder="1" applyAlignment="1">
      <alignment vertical="center" wrapText="1"/>
      <protection locked="0"/>
    </xf>
    <xf numFmtId="164" fontId="57" fillId="0" borderId="3" xfId="0" applyFont="1" applyFill="1" applyBorder="1" applyAlignment="1">
      <alignment horizontal="center" vertical="center"/>
    </xf>
    <xf numFmtId="164" fontId="57" fillId="0" borderId="3" xfId="196" applyNumberFormat="1" applyFont="1" applyFill="1" applyBorder="1" applyAlignment="1">
      <alignment vertical="center" wrapText="1"/>
      <protection locked="0"/>
    </xf>
    <xf numFmtId="164" fontId="57" fillId="0" borderId="3" xfId="0" applyFont="1" applyFill="1" applyBorder="1" applyAlignment="1">
      <alignment vertical="center" wrapText="1"/>
    </xf>
    <xf numFmtId="164" fontId="57" fillId="22" borderId="3" xfId="0" applyFont="1" applyFill="1" applyBorder="1" applyAlignment="1">
      <alignment horizontal="center" vertical="center"/>
    </xf>
    <xf numFmtId="164" fontId="57" fillId="0" borderId="3" xfId="0" applyFont="1" applyFill="1" applyBorder="1" applyAlignment="1" applyProtection="1">
      <alignment vertical="center" wrapText="1"/>
      <protection locked="0"/>
    </xf>
    <xf numFmtId="164" fontId="54" fillId="0" borderId="3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horizontal="center"/>
    </xf>
    <xf numFmtId="164" fontId="57" fillId="0" borderId="3" xfId="0" applyFont="1" applyFill="1" applyBorder="1" applyAlignment="1">
      <alignment horizontal="center"/>
    </xf>
    <xf numFmtId="164" fontId="57" fillId="0" borderId="3" xfId="0" applyFont="1" applyFill="1" applyBorder="1" applyAlignment="1">
      <alignment horizontal="left" vertical="center" wrapText="1"/>
    </xf>
    <xf numFmtId="164" fontId="54" fillId="22" borderId="3" xfId="0" applyFont="1" applyFill="1" applyBorder="1" applyAlignment="1">
      <alignment horizontal="left" vertical="center" wrapText="1"/>
    </xf>
    <xf numFmtId="180" fontId="54" fillId="22" borderId="17" xfId="0" applyNumberFormat="1" applyFont="1" applyFill="1" applyBorder="1" applyAlignment="1">
      <alignment horizontal="right" vertical="center" wrapText="1"/>
    </xf>
    <xf numFmtId="164" fontId="54" fillId="22" borderId="3" xfId="262" applyFont="1" applyFill="1" applyBorder="1" applyAlignment="1">
      <alignment horizontal="left" vertical="center" wrapText="1"/>
      <protection/>
    </xf>
    <xf numFmtId="164" fontId="54" fillId="0" borderId="3" xfId="262" applyFont="1" applyFill="1" applyBorder="1" applyAlignment="1">
      <alignment horizontal="center" vertical="center"/>
      <protection/>
    </xf>
    <xf numFmtId="164" fontId="57" fillId="22" borderId="3" xfId="262" applyFont="1" applyFill="1" applyBorder="1" applyAlignment="1">
      <alignment horizontal="left" vertical="center" wrapText="1"/>
      <protection/>
    </xf>
    <xf numFmtId="164" fontId="57" fillId="0" borderId="3" xfId="262" applyFont="1" applyFill="1" applyBorder="1" applyAlignment="1">
      <alignment horizontal="center" vertical="center"/>
      <protection/>
    </xf>
    <xf numFmtId="164" fontId="57" fillId="22" borderId="16" xfId="0" applyFont="1" applyFill="1" applyBorder="1" applyAlignment="1" applyProtection="1">
      <alignment horizontal="center" vertical="center" wrapText="1"/>
      <protection locked="0"/>
    </xf>
    <xf numFmtId="164" fontId="54" fillId="0" borderId="3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/>
    </xf>
    <xf numFmtId="164" fontId="57" fillId="0" borderId="3" xfId="0" applyNumberFormat="1" applyFont="1" applyFill="1" applyBorder="1" applyAlignment="1">
      <alignment horizontal="center" vertical="center"/>
    </xf>
    <xf numFmtId="164" fontId="57" fillId="22" borderId="3" xfId="0" applyFont="1" applyFill="1" applyBorder="1" applyAlignment="1" applyProtection="1">
      <alignment horizontal="left" vertical="center" wrapText="1"/>
      <protection locked="0"/>
    </xf>
    <xf numFmtId="164" fontId="57" fillId="22" borderId="17" xfId="0" applyNumberFormat="1" applyFont="1" applyFill="1" applyBorder="1" applyAlignment="1">
      <alignment horizontal="center" vertical="center"/>
    </xf>
    <xf numFmtId="179" fontId="57" fillId="22" borderId="3" xfId="0" applyNumberFormat="1" applyFont="1" applyFill="1" applyBorder="1" applyAlignment="1">
      <alignment horizontal="right" vertical="center" wrapText="1"/>
    </xf>
    <xf numFmtId="171" fontId="57" fillId="22" borderId="3" xfId="0" applyNumberFormat="1" applyFont="1" applyFill="1" applyBorder="1" applyAlignment="1">
      <alignment horizontal="right" vertical="center" wrapText="1"/>
    </xf>
    <xf numFmtId="164" fontId="54" fillId="22" borderId="17" xfId="0" applyNumberFormat="1" applyFont="1" applyFill="1" applyBorder="1" applyAlignment="1">
      <alignment horizontal="center" vertical="center"/>
    </xf>
    <xf numFmtId="171" fontId="54" fillId="22" borderId="17" xfId="0" applyNumberFormat="1" applyFont="1" applyFill="1" applyBorder="1" applyAlignment="1">
      <alignment horizontal="right" vertical="center" wrapText="1"/>
    </xf>
    <xf numFmtId="164" fontId="54" fillId="22" borderId="18" xfId="262" applyFont="1" applyFill="1" applyBorder="1" applyAlignment="1">
      <alignment horizontal="left" vertical="center" wrapText="1"/>
      <protection/>
    </xf>
    <xf numFmtId="164" fontId="54" fillId="22" borderId="18" xfId="0" applyNumberFormat="1" applyFont="1" applyFill="1" applyBorder="1" applyAlignment="1">
      <alignment horizontal="center" vertical="center"/>
    </xf>
    <xf numFmtId="171" fontId="54" fillId="22" borderId="18" xfId="0" applyNumberFormat="1" applyFont="1" applyFill="1" applyBorder="1" applyAlignment="1">
      <alignment horizontal="right" vertical="center" wrapText="1"/>
    </xf>
    <xf numFmtId="171" fontId="57" fillId="22" borderId="19" xfId="0" applyNumberFormat="1" applyFont="1" applyFill="1" applyBorder="1" applyAlignment="1">
      <alignment horizontal="center" vertical="center" wrapText="1"/>
    </xf>
    <xf numFmtId="171" fontId="54" fillId="22" borderId="3" xfId="0" applyNumberFormat="1" applyFont="1" applyFill="1" applyBorder="1" applyAlignment="1">
      <alignment horizontal="right" vertical="center" wrapText="1"/>
    </xf>
    <xf numFmtId="180" fontId="54" fillId="22" borderId="3" xfId="0" applyNumberFormat="1" applyFont="1" applyFill="1" applyBorder="1" applyAlignment="1">
      <alignment horizontal="right" vertical="center" wrapText="1"/>
    </xf>
    <xf numFmtId="164" fontId="57" fillId="22" borderId="20" xfId="254" applyNumberFormat="1" applyFont="1" applyFill="1" applyBorder="1" applyAlignment="1">
      <alignment horizontal="center" vertical="center" wrapText="1"/>
      <protection/>
    </xf>
    <xf numFmtId="164" fontId="54" fillId="22" borderId="17" xfId="0" applyFont="1" applyFill="1" applyBorder="1" applyAlignment="1" applyProtection="1">
      <alignment horizontal="left" vertical="center" wrapText="1"/>
      <protection locked="0"/>
    </xf>
    <xf numFmtId="164" fontId="54" fillId="22" borderId="17" xfId="0" applyFont="1" applyFill="1" applyBorder="1" applyAlignment="1">
      <alignment horizontal="center" vertical="center"/>
    </xf>
    <xf numFmtId="180" fontId="54" fillId="22" borderId="3" xfId="0" applyNumberFormat="1" applyFont="1" applyFill="1" applyBorder="1" applyAlignment="1">
      <alignment horizontal="center" vertical="center" wrapText="1"/>
    </xf>
    <xf numFmtId="179" fontId="54" fillId="22" borderId="3" xfId="0" applyNumberFormat="1" applyFont="1" applyFill="1" applyBorder="1" applyAlignment="1">
      <alignment horizontal="center" vertical="center" wrapText="1"/>
    </xf>
    <xf numFmtId="171" fontId="54" fillId="22" borderId="3" xfId="0" applyNumberFormat="1" applyFont="1" applyFill="1" applyBorder="1" applyAlignment="1">
      <alignment horizontal="center" vertical="center" wrapText="1"/>
    </xf>
    <xf numFmtId="164" fontId="54" fillId="22" borderId="3" xfId="0" applyFont="1" applyFill="1" applyBorder="1" applyAlignment="1" applyProtection="1">
      <alignment horizontal="left" vertical="center" wrapText="1"/>
      <protection locked="0"/>
    </xf>
    <xf numFmtId="180" fontId="57" fillId="22" borderId="3" xfId="0" applyNumberFormat="1" applyFont="1" applyFill="1" applyBorder="1" applyAlignment="1">
      <alignment horizontal="center" vertical="center" wrapText="1"/>
    </xf>
    <xf numFmtId="164" fontId="57" fillId="22" borderId="17" xfId="0" applyFont="1" applyFill="1" applyBorder="1" applyAlignment="1" applyProtection="1">
      <alignment horizontal="left" vertical="center" wrapText="1"/>
      <protection locked="0"/>
    </xf>
    <xf numFmtId="165" fontId="57" fillId="22" borderId="17" xfId="0" applyNumberFormat="1" applyFont="1" applyFill="1" applyBorder="1" applyAlignment="1">
      <alignment horizontal="center" vertical="center"/>
    </xf>
    <xf numFmtId="171" fontId="57" fillId="22" borderId="17" xfId="0" applyNumberFormat="1" applyFont="1" applyFill="1" applyBorder="1" applyAlignment="1">
      <alignment horizontal="center" vertical="center" wrapText="1"/>
    </xf>
    <xf numFmtId="180" fontId="57" fillId="22" borderId="17" xfId="0" applyNumberFormat="1" applyFont="1" applyFill="1" applyBorder="1" applyAlignment="1">
      <alignment horizontal="right" vertical="center" wrapText="1"/>
    </xf>
    <xf numFmtId="165" fontId="54" fillId="22" borderId="3" xfId="0" applyNumberFormat="1" applyFont="1" applyFill="1" applyBorder="1" applyAlignment="1">
      <alignment horizontal="center" vertical="center"/>
    </xf>
    <xf numFmtId="171" fontId="54" fillId="22" borderId="17" xfId="0" applyNumberFormat="1" applyFont="1" applyFill="1" applyBorder="1" applyAlignment="1">
      <alignment horizontal="center" vertical="center" wrapText="1"/>
    </xf>
    <xf numFmtId="165" fontId="57" fillId="22" borderId="3" xfId="0" applyNumberFormat="1" applyFont="1" applyFill="1" applyBorder="1" applyAlignment="1">
      <alignment horizontal="center" vertical="center"/>
    </xf>
    <xf numFmtId="171" fontId="57" fillId="22" borderId="3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 applyProtection="1">
      <alignment horizontal="left" vertical="center" wrapText="1"/>
      <protection locked="0"/>
    </xf>
    <xf numFmtId="165" fontId="54" fillId="0" borderId="3" xfId="0" applyNumberFormat="1" applyFont="1" applyFill="1" applyBorder="1" applyAlignment="1">
      <alignment horizontal="center" vertical="center"/>
    </xf>
    <xf numFmtId="171" fontId="54" fillId="0" borderId="17" xfId="0" applyNumberFormat="1" applyFont="1" applyFill="1" applyBorder="1" applyAlignment="1">
      <alignment horizontal="center" vertical="center" wrapText="1"/>
    </xf>
    <xf numFmtId="164" fontId="54" fillId="0" borderId="15" xfId="0" applyFont="1" applyFill="1" applyBorder="1" applyAlignment="1" applyProtection="1">
      <alignment horizontal="left" vertical="center" wrapText="1"/>
      <protection locked="0"/>
    </xf>
    <xf numFmtId="165" fontId="54" fillId="0" borderId="15" xfId="0" applyNumberFormat="1" applyFont="1" applyFill="1" applyBorder="1" applyAlignment="1">
      <alignment horizontal="center" vertical="center"/>
    </xf>
    <xf numFmtId="164" fontId="57" fillId="0" borderId="16" xfId="0" applyFont="1" applyFill="1" applyBorder="1" applyAlignment="1">
      <alignment horizontal="center" vertical="center" wrapText="1"/>
    </xf>
    <xf numFmtId="164" fontId="58" fillId="0" borderId="3" xfId="0" applyFont="1" applyFill="1" applyBorder="1" applyAlignment="1" applyProtection="1">
      <alignment horizontal="left" vertical="center" wrapText="1"/>
      <protection locked="0"/>
    </xf>
    <xf numFmtId="165" fontId="57" fillId="0" borderId="3" xfId="0" applyNumberFormat="1" applyFont="1" applyFill="1" applyBorder="1" applyAlignment="1">
      <alignment horizontal="center" vertical="center"/>
    </xf>
    <xf numFmtId="171" fontId="57" fillId="0" borderId="3" xfId="0" applyNumberFormat="1" applyFont="1" applyFill="1" applyBorder="1" applyAlignment="1">
      <alignment horizontal="center" vertical="center" wrapText="1"/>
    </xf>
    <xf numFmtId="180" fontId="57" fillId="0" borderId="17" xfId="0" applyNumberFormat="1" applyFont="1" applyFill="1" applyBorder="1" applyAlignment="1">
      <alignment horizontal="right" vertical="center" wrapText="1"/>
    </xf>
    <xf numFmtId="164" fontId="57" fillId="0" borderId="3" xfId="0" applyFont="1" applyFill="1" applyBorder="1" applyAlignment="1" applyProtection="1">
      <alignment horizontal="left" vertical="center" wrapText="1"/>
      <protection locked="0"/>
    </xf>
    <xf numFmtId="181" fontId="57" fillId="22" borderId="3" xfId="0" applyNumberFormat="1" applyFont="1" applyFill="1" applyBorder="1" applyAlignment="1">
      <alignment horizontal="center" vertical="center" wrapText="1"/>
    </xf>
    <xf numFmtId="182" fontId="54" fillId="22" borderId="3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left" vertical="center" wrapText="1"/>
    </xf>
    <xf numFmtId="165" fontId="54" fillId="0" borderId="0" xfId="0" applyNumberFormat="1" applyFont="1" applyFill="1" applyBorder="1" applyAlignment="1">
      <alignment horizontal="center" vertical="center"/>
    </xf>
    <xf numFmtId="171" fontId="59" fillId="0" borderId="0" xfId="0" applyNumberFormat="1" applyFont="1" applyFill="1" applyBorder="1" applyAlignment="1">
      <alignment horizontal="center" vertical="center" wrapText="1"/>
    </xf>
    <xf numFmtId="180" fontId="59" fillId="0" borderId="0" xfId="0" applyNumberFormat="1" applyFont="1" applyFill="1" applyBorder="1" applyAlignment="1">
      <alignment horizontal="center" vertical="center" wrapText="1"/>
    </xf>
    <xf numFmtId="164" fontId="57" fillId="0" borderId="0" xfId="0" applyFont="1" applyFill="1" applyBorder="1" applyAlignment="1" applyProtection="1">
      <alignment horizontal="left" vertical="center"/>
      <protection locked="0"/>
    </xf>
    <xf numFmtId="164" fontId="57" fillId="0" borderId="21" xfId="0" applyFont="1" applyFill="1" applyBorder="1" applyAlignment="1">
      <alignment horizontal="left" vertical="center" wrapText="1"/>
    </xf>
    <xf numFmtId="180" fontId="54" fillId="0" borderId="0" xfId="0" applyNumberFormat="1" applyFont="1" applyFill="1" applyBorder="1" applyAlignment="1">
      <alignment vertical="center" wrapText="1"/>
    </xf>
    <xf numFmtId="164" fontId="54" fillId="0" borderId="21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left" vertical="center"/>
    </xf>
    <xf numFmtId="164" fontId="54" fillId="0" borderId="0" xfId="0" applyFont="1" applyFill="1" applyAlignment="1">
      <alignment vertical="center"/>
    </xf>
    <xf numFmtId="164" fontId="54" fillId="0" borderId="0" xfId="0" applyFont="1" applyFill="1" applyBorder="1" applyAlignment="1">
      <alignment vertical="center" wrapText="1"/>
    </xf>
    <xf numFmtId="164" fontId="57" fillId="0" borderId="0" xfId="0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center" vertical="center" wrapText="1"/>
    </xf>
    <xf numFmtId="164" fontId="54" fillId="0" borderId="15" xfId="0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179" fontId="57" fillId="0" borderId="3" xfId="0" applyNumberFormat="1" applyFont="1" applyFill="1" applyBorder="1" applyAlignment="1">
      <alignment horizontal="center" vertical="center" wrapText="1"/>
    </xf>
    <xf numFmtId="183" fontId="57" fillId="0" borderId="3" xfId="19" applyNumberFormat="1" applyFont="1" applyFill="1" applyBorder="1" applyAlignment="1" applyProtection="1">
      <alignment horizontal="right" vertical="center" wrapText="1"/>
      <protection/>
    </xf>
    <xf numFmtId="165" fontId="57" fillId="0" borderId="3" xfId="0" applyNumberFormat="1" applyFont="1" applyFill="1" applyBorder="1" applyAlignment="1">
      <alignment horizontal="left" vertical="center" wrapText="1"/>
    </xf>
    <xf numFmtId="179" fontId="54" fillId="23" borderId="3" xfId="0" applyNumberFormat="1" applyFont="1" applyFill="1" applyBorder="1" applyAlignment="1">
      <alignment horizontal="center" vertical="center" wrapText="1"/>
    </xf>
    <xf numFmtId="183" fontId="54" fillId="0" borderId="3" xfId="19" applyNumberFormat="1" applyFont="1" applyFill="1" applyBorder="1" applyAlignment="1" applyProtection="1">
      <alignment horizontal="right" vertical="center" wrapText="1"/>
      <protection/>
    </xf>
    <xf numFmtId="165" fontId="54" fillId="0" borderId="3" xfId="0" applyNumberFormat="1" applyFont="1" applyFill="1" applyBorder="1" applyAlignment="1">
      <alignment horizontal="left" vertical="center" wrapText="1"/>
    </xf>
    <xf numFmtId="179" fontId="57" fillId="6" borderId="3" xfId="0" applyNumberFormat="1" applyFont="1" applyFill="1" applyBorder="1" applyAlignment="1">
      <alignment horizontal="center" vertical="center" wrapText="1"/>
    </xf>
    <xf numFmtId="171" fontId="54" fillId="0" borderId="3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right" vertical="center" wrapText="1"/>
    </xf>
    <xf numFmtId="171" fontId="54" fillId="23" borderId="3" xfId="0" applyNumberFormat="1" applyFont="1" applyFill="1" applyBorder="1" applyAlignment="1">
      <alignment horizontal="center" vertical="center" wrapText="1"/>
    </xf>
    <xf numFmtId="171" fontId="54" fillId="0" borderId="3" xfId="0" applyNumberFormat="1" applyFont="1" applyFill="1" applyBorder="1" applyAlignment="1">
      <alignment horizontal="right" vertical="center" wrapText="1"/>
    </xf>
    <xf numFmtId="164" fontId="54" fillId="0" borderId="3" xfId="0" applyFont="1" applyFill="1" applyBorder="1" applyAlignment="1">
      <alignment horizontal="left" vertical="center" wrapText="1" shrinkToFit="1"/>
    </xf>
    <xf numFmtId="179" fontId="57" fillId="7" borderId="3" xfId="0" applyNumberFormat="1" applyFont="1" applyFill="1" applyBorder="1" applyAlignment="1">
      <alignment horizontal="center" vertical="center" wrapText="1"/>
    </xf>
    <xf numFmtId="164" fontId="57" fillId="0" borderId="3" xfId="0" applyFont="1" applyFill="1" applyBorder="1" applyAlignment="1">
      <alignment horizontal="left" vertical="center"/>
    </xf>
    <xf numFmtId="179" fontId="57" fillId="4" borderId="3" xfId="0" applyNumberFormat="1" applyFont="1" applyFill="1" applyBorder="1" applyAlignment="1">
      <alignment horizontal="center" vertical="center" wrapText="1"/>
    </xf>
    <xf numFmtId="179" fontId="57" fillId="23" borderId="3" xfId="0" applyNumberFormat="1" applyFont="1" applyFill="1" applyBorder="1" applyAlignment="1">
      <alignment horizontal="center" vertical="center" wrapText="1"/>
    </xf>
    <xf numFmtId="164" fontId="57" fillId="0" borderId="0" xfId="0" applyFont="1" applyFill="1" applyBorder="1" applyAlignment="1">
      <alignment horizontal="left" vertical="center" wrapText="1"/>
    </xf>
    <xf numFmtId="164" fontId="57" fillId="0" borderId="0" xfId="0" applyFont="1" applyFill="1" applyBorder="1" applyAlignment="1">
      <alignment horizontal="center"/>
    </xf>
    <xf numFmtId="180" fontId="54" fillId="0" borderId="21" xfId="0" applyNumberFormat="1" applyFont="1" applyFill="1" applyBorder="1" applyAlignment="1">
      <alignment horizontal="left" vertical="center" wrapText="1"/>
    </xf>
    <xf numFmtId="164" fontId="54" fillId="0" borderId="0" xfId="262" applyFont="1" applyFill="1" applyBorder="1" applyAlignment="1">
      <alignment vertical="center"/>
      <protection/>
    </xf>
    <xf numFmtId="164" fontId="54" fillId="0" borderId="0" xfId="262" applyFont="1" applyFill="1" applyBorder="1" applyAlignment="1">
      <alignment horizontal="center" vertical="center"/>
      <protection/>
    </xf>
    <xf numFmtId="164" fontId="57" fillId="0" borderId="0" xfId="262" applyFont="1" applyFill="1" applyBorder="1" applyAlignment="1">
      <alignment horizontal="center" vertical="center"/>
      <protection/>
    </xf>
    <xf numFmtId="164" fontId="54" fillId="0" borderId="3" xfId="262" applyFont="1" applyFill="1" applyBorder="1" applyAlignment="1">
      <alignment horizontal="center" vertical="center" wrapText="1"/>
      <protection/>
    </xf>
    <xf numFmtId="164" fontId="57" fillId="0" borderId="3" xfId="262" applyFont="1" applyFill="1" applyBorder="1" applyAlignment="1">
      <alignment horizontal="left" vertical="center" wrapText="1"/>
      <protection/>
    </xf>
    <xf numFmtId="164" fontId="54" fillId="0" borderId="3" xfId="262" applyFont="1" applyFill="1" applyBorder="1" applyAlignment="1">
      <alignment horizontal="left" vertical="center" wrapText="1"/>
      <protection/>
    </xf>
    <xf numFmtId="184" fontId="54" fillId="6" borderId="3" xfId="262" applyNumberFormat="1" applyFont="1" applyFill="1" applyBorder="1" applyAlignment="1">
      <alignment horizontal="center" vertical="center" wrapText="1"/>
      <protection/>
    </xf>
    <xf numFmtId="164" fontId="54" fillId="6" borderId="3" xfId="262" applyNumberFormat="1" applyFont="1" applyFill="1" applyBorder="1" applyAlignment="1">
      <alignment horizontal="center" vertical="center" wrapText="1"/>
      <protection/>
    </xf>
    <xf numFmtId="171" fontId="54" fillId="0" borderId="3" xfId="262" applyNumberFormat="1" applyFont="1" applyFill="1" applyBorder="1" applyAlignment="1">
      <alignment horizontal="center" vertical="center" wrapText="1"/>
      <protection/>
    </xf>
    <xf numFmtId="164" fontId="54" fillId="0" borderId="3" xfId="262" applyNumberFormat="1" applyFont="1" applyFill="1" applyBorder="1" applyAlignment="1">
      <alignment horizontal="right" vertical="center" wrapText="1"/>
      <protection/>
    </xf>
    <xf numFmtId="179" fontId="54" fillId="22" borderId="3" xfId="262" applyNumberFormat="1" applyFont="1" applyFill="1" applyBorder="1" applyAlignment="1">
      <alignment horizontal="center" vertical="center" wrapText="1"/>
      <protection/>
    </xf>
    <xf numFmtId="164" fontId="54" fillId="22" borderId="3" xfId="262" applyNumberFormat="1" applyFont="1" applyFill="1" applyBorder="1" applyAlignment="1">
      <alignment horizontal="center" vertical="center" wrapText="1"/>
      <protection/>
    </xf>
    <xf numFmtId="179" fontId="54" fillId="0" borderId="3" xfId="262" applyNumberFormat="1" applyFont="1" applyFill="1" applyBorder="1" applyAlignment="1">
      <alignment horizontal="center" vertical="center" wrapText="1"/>
      <protection/>
    </xf>
    <xf numFmtId="179" fontId="54" fillId="0" borderId="3" xfId="262" applyNumberFormat="1" applyFont="1" applyFill="1" applyBorder="1" applyAlignment="1">
      <alignment horizontal="right" vertical="center" wrapText="1"/>
      <protection/>
    </xf>
    <xf numFmtId="164" fontId="57" fillId="0" borderId="0" xfId="262" applyFont="1" applyFill="1" applyBorder="1" applyAlignment="1">
      <alignment vertical="center"/>
      <protection/>
    </xf>
    <xf numFmtId="179" fontId="54" fillId="6" borderId="3" xfId="0" applyNumberFormat="1" applyFont="1" applyFill="1" applyBorder="1" applyAlignment="1">
      <alignment horizontal="center" vertical="center" wrapText="1"/>
    </xf>
    <xf numFmtId="183" fontId="54" fillId="0" borderId="3" xfId="262" applyNumberFormat="1" applyFont="1" applyFill="1" applyBorder="1" applyAlignment="1">
      <alignment horizontal="right" vertical="center" wrapText="1"/>
      <protection/>
    </xf>
    <xf numFmtId="171" fontId="57" fillId="6" borderId="3" xfId="0" applyNumberFormat="1" applyFont="1" applyFill="1" applyBorder="1" applyAlignment="1">
      <alignment horizontal="center" vertical="center" wrapText="1"/>
    </xf>
    <xf numFmtId="164" fontId="54" fillId="0" borderId="0" xfId="262" applyFont="1" applyFill="1" applyBorder="1" applyAlignment="1">
      <alignment horizontal="left" vertical="center" wrapText="1"/>
      <protection/>
    </xf>
    <xf numFmtId="164" fontId="54" fillId="0" borderId="0" xfId="262" applyFont="1" applyFill="1" applyBorder="1" applyAlignment="1">
      <alignment vertical="center" wrapText="1"/>
      <protection/>
    </xf>
    <xf numFmtId="164" fontId="57" fillId="0" borderId="0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right" vertical="center"/>
    </xf>
    <xf numFmtId="164" fontId="54" fillId="0" borderId="3" xfId="0" applyFont="1" applyFill="1" applyBorder="1" applyAlignment="1">
      <alignment horizontal="center" vertical="center" wrapText="1" shrinkToFit="1"/>
    </xf>
    <xf numFmtId="164" fontId="54" fillId="0" borderId="15" xfId="0" applyFont="1" applyFill="1" applyBorder="1" applyAlignment="1">
      <alignment horizontal="center" vertical="center" wrapText="1" shrinkToFit="1"/>
    </xf>
    <xf numFmtId="164" fontId="57" fillId="7" borderId="12" xfId="262" applyFont="1" applyFill="1" applyBorder="1" applyAlignment="1">
      <alignment horizontal="left" vertical="center" wrapText="1"/>
      <protection/>
    </xf>
    <xf numFmtId="164" fontId="57" fillId="0" borderId="13" xfId="262" applyFont="1" applyFill="1" applyBorder="1" applyAlignment="1">
      <alignment horizontal="left" vertical="center" wrapText="1"/>
      <protection/>
    </xf>
    <xf numFmtId="164" fontId="57" fillId="0" borderId="14" xfId="262" applyFont="1" applyFill="1" applyBorder="1" applyAlignment="1">
      <alignment horizontal="left" vertical="center" wrapText="1"/>
      <protection/>
    </xf>
    <xf numFmtId="164" fontId="57" fillId="0" borderId="17" xfId="0" applyFont="1" applyFill="1" applyBorder="1" applyAlignment="1">
      <alignment horizontal="left" vertical="center" wrapText="1"/>
    </xf>
    <xf numFmtId="164" fontId="57" fillId="0" borderId="17" xfId="0" applyFont="1" applyFill="1" applyBorder="1" applyAlignment="1">
      <alignment horizontal="center" vertical="center"/>
    </xf>
    <xf numFmtId="164" fontId="60" fillId="0" borderId="0" xfId="262" applyFont="1" applyFill="1">
      <alignment/>
      <protection/>
    </xf>
    <xf numFmtId="179" fontId="57" fillId="0" borderId="3" xfId="19" applyNumberFormat="1" applyFont="1" applyFill="1" applyBorder="1" applyAlignment="1" applyProtection="1">
      <alignment horizontal="right" vertical="center" wrapText="1"/>
      <protection/>
    </xf>
    <xf numFmtId="179" fontId="54" fillId="0" borderId="3" xfId="19" applyNumberFormat="1" applyFont="1" applyFill="1" applyBorder="1" applyAlignment="1" applyProtection="1">
      <alignment horizontal="right" vertical="center" wrapText="1"/>
      <protection/>
    </xf>
    <xf numFmtId="179" fontId="57" fillId="0" borderId="13" xfId="262" applyNumberFormat="1" applyFont="1" applyFill="1" applyBorder="1" applyAlignment="1">
      <alignment horizontal="left" vertical="center" wrapText="1"/>
      <protection/>
    </xf>
    <xf numFmtId="179" fontId="57" fillId="0" borderId="3" xfId="262" applyNumberFormat="1" applyFont="1" applyFill="1" applyBorder="1" applyAlignment="1">
      <alignment horizontal="center" vertical="center" wrapText="1"/>
      <protection/>
    </xf>
    <xf numFmtId="179" fontId="57" fillId="6" borderId="3" xfId="0" applyNumberFormat="1" applyFont="1" applyFill="1" applyBorder="1" applyAlignment="1">
      <alignment horizontal="right" vertical="center" wrapText="1"/>
    </xf>
    <xf numFmtId="164" fontId="57" fillId="0" borderId="15" xfId="262" applyFont="1" applyFill="1" applyBorder="1" applyAlignment="1">
      <alignment horizontal="left" vertical="center" wrapText="1"/>
      <protection/>
    </xf>
    <xf numFmtId="164" fontId="57" fillId="0" borderId="15" xfId="0" applyFont="1" applyFill="1" applyBorder="1" applyAlignment="1">
      <alignment horizontal="center" vertical="center"/>
    </xf>
    <xf numFmtId="179" fontId="57" fillId="6" borderId="15" xfId="0" applyNumberFormat="1" applyFont="1" applyFill="1" applyBorder="1" applyAlignment="1">
      <alignment horizontal="center" vertical="center" wrapText="1"/>
    </xf>
    <xf numFmtId="179" fontId="57" fillId="0" borderId="15" xfId="0" applyNumberFormat="1" applyFont="1" applyFill="1" applyBorder="1" applyAlignment="1">
      <alignment horizontal="center" vertical="center" wrapText="1"/>
    </xf>
    <xf numFmtId="183" fontId="57" fillId="0" borderId="15" xfId="19" applyNumberFormat="1" applyFont="1" applyFill="1" applyBorder="1" applyAlignment="1" applyProtection="1">
      <alignment horizontal="right" vertical="center" wrapText="1"/>
      <protection/>
    </xf>
    <xf numFmtId="179" fontId="54" fillId="0" borderId="13" xfId="0" applyNumberFormat="1" applyFont="1" applyFill="1" applyBorder="1" applyAlignment="1">
      <alignment horizontal="center" vertical="center" wrapText="1"/>
    </xf>
    <xf numFmtId="183" fontId="54" fillId="0" borderId="14" xfId="19" applyNumberFormat="1" applyFont="1" applyFill="1" applyBorder="1" applyAlignment="1" applyProtection="1">
      <alignment horizontal="right" vertical="center" wrapText="1"/>
      <protection/>
    </xf>
    <xf numFmtId="179" fontId="57" fillId="6" borderId="17" xfId="0" applyNumberFormat="1" applyFont="1" applyFill="1" applyBorder="1" applyAlignment="1">
      <alignment horizontal="center" vertical="center" wrapText="1"/>
    </xf>
    <xf numFmtId="179" fontId="57" fillId="0" borderId="17" xfId="0" applyNumberFormat="1" applyFont="1" applyFill="1" applyBorder="1" applyAlignment="1">
      <alignment horizontal="center" vertical="center" wrapText="1"/>
    </xf>
    <xf numFmtId="183" fontId="57" fillId="0" borderId="17" xfId="19" applyNumberFormat="1" applyFont="1" applyFill="1" applyBorder="1" applyAlignment="1" applyProtection="1">
      <alignment horizontal="right" vertical="center" wrapText="1"/>
      <protection/>
    </xf>
    <xf numFmtId="179" fontId="54" fillId="23" borderId="3" xfId="0" applyNumberFormat="1" applyFont="1" applyFill="1" applyBorder="1" applyAlignment="1">
      <alignment horizontal="right" vertical="center" wrapText="1"/>
    </xf>
    <xf numFmtId="164" fontId="57" fillId="7" borderId="3" xfId="0" applyFont="1" applyFill="1" applyBorder="1" applyAlignment="1">
      <alignment horizontal="left" vertical="center" wrapText="1"/>
    </xf>
    <xf numFmtId="171" fontId="54" fillId="0" borderId="0" xfId="0" applyNumberFormat="1" applyFont="1" applyFill="1" applyBorder="1" applyAlignment="1">
      <alignment horizontal="center" vertical="center" wrapText="1"/>
    </xf>
    <xf numFmtId="183" fontId="54" fillId="0" borderId="0" xfId="19" applyNumberFormat="1" applyFont="1" applyFill="1" applyBorder="1" applyAlignment="1" applyProtection="1">
      <alignment horizontal="right" vertical="center" wrapText="1"/>
      <protection/>
    </xf>
    <xf numFmtId="164" fontId="57" fillId="0" borderId="0" xfId="0" applyFont="1" applyFill="1" applyAlignment="1">
      <alignment vertical="center"/>
    </xf>
    <xf numFmtId="180" fontId="54" fillId="0" borderId="21" xfId="0" applyNumberFormat="1" applyFont="1" applyFill="1" applyBorder="1" applyAlignment="1">
      <alignment horizontal="center" vertical="center" wrapText="1"/>
    </xf>
  </cellXfs>
  <cellStyles count="3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2" xfId="26"/>
    <cellStyle name="20% - Акцент1 3" xfId="27"/>
    <cellStyle name="20% - Акцент2 2" xfId="28"/>
    <cellStyle name="20% - Акцент2 3" xfId="29"/>
    <cellStyle name="20% - Акцент3 2" xfId="30"/>
    <cellStyle name="20% - Акцент3 3" xfId="31"/>
    <cellStyle name="20% - Акцент4 2" xfId="32"/>
    <cellStyle name="20% - Акцент4 3" xfId="33"/>
    <cellStyle name="20% - Акцент5 2" xfId="34"/>
    <cellStyle name="20% - Акцент5 3" xfId="35"/>
    <cellStyle name="20% - Акцент6 2" xfId="36"/>
    <cellStyle name="20% - Акцент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 2" xfId="44"/>
    <cellStyle name="40% - Акцент1 3" xfId="45"/>
    <cellStyle name="40% - Акцент2 2" xfId="46"/>
    <cellStyle name="40% - Акцент2 3" xfId="47"/>
    <cellStyle name="40% - Акцент3 2" xfId="48"/>
    <cellStyle name="40% - Акцент3 3" xfId="49"/>
    <cellStyle name="40% - Акцент4 2" xfId="50"/>
    <cellStyle name="40% - Акцент4 3" xfId="51"/>
    <cellStyle name="40% - Акцент5 2" xfId="52"/>
    <cellStyle name="40% - Акцент5 3" xfId="53"/>
    <cellStyle name="40% - Акцент6 2" xfId="54"/>
    <cellStyle name="40% - Акцент6 3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3" xfId="63"/>
    <cellStyle name="60% - Акцент2 2" xfId="64"/>
    <cellStyle name="60% - Акцент2 3" xfId="65"/>
    <cellStyle name="60% - Акцент3 2" xfId="66"/>
    <cellStyle name="60% - Акцент3 3" xfId="67"/>
    <cellStyle name="60% - Акцент4 2" xfId="68"/>
    <cellStyle name="60% - Акцент4 3" xfId="69"/>
    <cellStyle name="60% - Акцент5 2" xfId="70"/>
    <cellStyle name="60% - Акцент5 3" xfId="71"/>
    <cellStyle name="60% - Акцент6 2" xfId="72"/>
    <cellStyle name="60% - Акцент6 3" xfId="73"/>
    <cellStyle name="_Fakt_2" xfId="74"/>
    <cellStyle name="_rozhufrovka 2009" xfId="75"/>
    <cellStyle name="_АТиСТ 5а МТР липень 2008" xfId="76"/>
    <cellStyle name="_ПРГК сводний_" xfId="77"/>
    <cellStyle name="_УТГ" xfId="78"/>
    <cellStyle name="_Феодосия 5а МТР липень 2008" xfId="79"/>
    <cellStyle name="_ХТГ довідка." xfId="80"/>
    <cellStyle name="_Шебелинка 5а МТР липень 2008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Calculation" xfId="88"/>
    <cellStyle name="Check Cell" xfId="89"/>
    <cellStyle name="Column-Header" xfId="90"/>
    <cellStyle name="Column-Header 2" xfId="91"/>
    <cellStyle name="Column-Header 3" xfId="92"/>
    <cellStyle name="Column-Header 4" xfId="93"/>
    <cellStyle name="Column-Header 5" xfId="94"/>
    <cellStyle name="Column-Header 6" xfId="95"/>
    <cellStyle name="Column-Header 7" xfId="96"/>
    <cellStyle name="Column-Header 7 2" xfId="97"/>
    <cellStyle name="Column-Header 8" xfId="98"/>
    <cellStyle name="Column-Header 8 2" xfId="99"/>
    <cellStyle name="Column-Header 9" xfId="100"/>
    <cellStyle name="Column-Header 9 2" xfId="101"/>
    <cellStyle name="Column-Header_Zvit rux-koshtiv 2010 Департамент " xfId="102"/>
    <cellStyle name="Comma_2005_03_15-Финансовый_БГ" xfId="103"/>
    <cellStyle name="Define-Column" xfId="104"/>
    <cellStyle name="Define-Column 10" xfId="105"/>
    <cellStyle name="Define-Column 2" xfId="106"/>
    <cellStyle name="Define-Column 3" xfId="107"/>
    <cellStyle name="Define-Column 4" xfId="108"/>
    <cellStyle name="Define-Column 5" xfId="109"/>
    <cellStyle name="Define-Column 6" xfId="110"/>
    <cellStyle name="Define-Column 7" xfId="111"/>
    <cellStyle name="Define-Column 7 2" xfId="112"/>
    <cellStyle name="Define-Column 7 3" xfId="113"/>
    <cellStyle name="Define-Column 8" xfId="114"/>
    <cellStyle name="Define-Column 8 2" xfId="115"/>
    <cellStyle name="Define-Column 8 3" xfId="116"/>
    <cellStyle name="Define-Column 9" xfId="117"/>
    <cellStyle name="Define-Column 9 2" xfId="118"/>
    <cellStyle name="Define-Column 9 3" xfId="119"/>
    <cellStyle name="Define-Column_Zvit rux-koshtiv 2010 Департамент " xfId="120"/>
    <cellStyle name="Explanatory Text" xfId="121"/>
    <cellStyle name="FS10" xfId="122"/>
    <cellStyle name="Heading 3" xfId="123"/>
    <cellStyle name="Heading 4" xfId="124"/>
    <cellStyle name="Hyperlink 2" xfId="125"/>
    <cellStyle name="Input" xfId="126"/>
    <cellStyle name="Level0" xfId="127"/>
    <cellStyle name="Level0 10" xfId="128"/>
    <cellStyle name="Level0 2" xfId="129"/>
    <cellStyle name="Level0 2 2" xfId="130"/>
    <cellStyle name="Level0 3" xfId="131"/>
    <cellStyle name="Level0 3 2" xfId="132"/>
    <cellStyle name="Level0 4" xfId="133"/>
    <cellStyle name="Level0 4 2" xfId="134"/>
    <cellStyle name="Level0 5" xfId="135"/>
    <cellStyle name="Level0 6" xfId="136"/>
    <cellStyle name="Level0 7" xfId="137"/>
    <cellStyle name="Level0 7 2" xfId="138"/>
    <cellStyle name="Level0 7 3" xfId="139"/>
    <cellStyle name="Level0 8" xfId="140"/>
    <cellStyle name="Level0 8 2" xfId="141"/>
    <cellStyle name="Level0 8 3" xfId="142"/>
    <cellStyle name="Level0 9" xfId="143"/>
    <cellStyle name="Level0 9 2" xfId="144"/>
    <cellStyle name="Level0 9 3" xfId="145"/>
    <cellStyle name="Level0_Zvit rux-koshtiv 2010 Департамент " xfId="146"/>
    <cellStyle name="Level1" xfId="147"/>
    <cellStyle name="Level1 2" xfId="148"/>
    <cellStyle name="Level1-Numbers" xfId="149"/>
    <cellStyle name="Level1-Numbers 2" xfId="150"/>
    <cellStyle name="Level1-Numbers-Hide" xfId="151"/>
    <cellStyle name="Level2" xfId="152"/>
    <cellStyle name="Level2 2" xfId="153"/>
    <cellStyle name="Level2-Hide" xfId="154"/>
    <cellStyle name="Level2-Hide 2" xfId="155"/>
    <cellStyle name="Level2-Numbers" xfId="156"/>
    <cellStyle name="Level2-Numbers 2" xfId="157"/>
    <cellStyle name="Level2-Numbers-Hide" xfId="158"/>
    <cellStyle name="Level3" xfId="159"/>
    <cellStyle name="Level3 2" xfId="160"/>
    <cellStyle name="Level3 3" xfId="161"/>
    <cellStyle name="Level3-Hide" xfId="162"/>
    <cellStyle name="Level3-Hide 2" xfId="163"/>
    <cellStyle name="Level3-Numbers" xfId="164"/>
    <cellStyle name="Level3-Numbers 2" xfId="165"/>
    <cellStyle name="Level3-Numbers 3" xfId="166"/>
    <cellStyle name="Level3-Numbers-Hide" xfId="167"/>
    <cellStyle name="Level3-Numbers_План департамент_2010_1207" xfId="168"/>
    <cellStyle name="Level3_План департамент_2010_1207" xfId="169"/>
    <cellStyle name="Level4" xfId="170"/>
    <cellStyle name="Level4 2" xfId="171"/>
    <cellStyle name="Level4-Hide" xfId="172"/>
    <cellStyle name="Level4-Hide 2" xfId="173"/>
    <cellStyle name="Level4-Numbers" xfId="174"/>
    <cellStyle name="Level4-Numbers 2" xfId="175"/>
    <cellStyle name="Level4-Numbers-Hide" xfId="176"/>
    <cellStyle name="Level5" xfId="177"/>
    <cellStyle name="Level5 2" xfId="178"/>
    <cellStyle name="Level5-Hide" xfId="179"/>
    <cellStyle name="Level5-Hide 2" xfId="180"/>
    <cellStyle name="Level5-Numbers" xfId="181"/>
    <cellStyle name="Level5-Numbers 2" xfId="182"/>
    <cellStyle name="Level5-Numbers-Hide" xfId="183"/>
    <cellStyle name="Level6" xfId="184"/>
    <cellStyle name="Level6 2" xfId="185"/>
    <cellStyle name="Level6-Hide" xfId="186"/>
    <cellStyle name="Level6-Hide 2" xfId="187"/>
    <cellStyle name="Level6-Numbers" xfId="188"/>
    <cellStyle name="Level6-Numbers 2" xfId="189"/>
    <cellStyle name="Level7" xfId="190"/>
    <cellStyle name="Level7-Hide" xfId="191"/>
    <cellStyle name="Level7-Numbers" xfId="192"/>
    <cellStyle name="Linked Cell" xfId="193"/>
    <cellStyle name="Normal 2" xfId="194"/>
    <cellStyle name="Normal_2005_03_15-Финансовый_БГ" xfId="195"/>
    <cellStyle name="Normal_GSE DCF_Model_31_07_09 final" xfId="196"/>
    <cellStyle name="Number-Cells" xfId="197"/>
    <cellStyle name="Number-Cells-Column2" xfId="198"/>
    <cellStyle name="Number-Cells-Column5" xfId="199"/>
    <cellStyle name="Output" xfId="200"/>
    <cellStyle name="Row-Header" xfId="201"/>
    <cellStyle name="Row-Header 2" xfId="202"/>
    <cellStyle name="Title" xfId="203"/>
    <cellStyle name="Total" xfId="204"/>
    <cellStyle name="Warning Text" xfId="205"/>
    <cellStyle name="Акцент1 2" xfId="206"/>
    <cellStyle name="Акцент1 3" xfId="207"/>
    <cellStyle name="Акцент2 2" xfId="208"/>
    <cellStyle name="Акцент2 3" xfId="209"/>
    <cellStyle name="Акцент3 2" xfId="210"/>
    <cellStyle name="Акцент3 3" xfId="211"/>
    <cellStyle name="Акцент4 2" xfId="212"/>
    <cellStyle name="Акцент4 3" xfId="213"/>
    <cellStyle name="Акцент5 2" xfId="214"/>
    <cellStyle name="Акцент5 3" xfId="215"/>
    <cellStyle name="Акцент6 2" xfId="216"/>
    <cellStyle name="Акцент6 3" xfId="217"/>
    <cellStyle name="Ввод  2" xfId="218"/>
    <cellStyle name="Ввод  3" xfId="219"/>
    <cellStyle name="Вывод 2" xfId="220"/>
    <cellStyle name="Вывод 3" xfId="221"/>
    <cellStyle name="Вычисление 2" xfId="222"/>
    <cellStyle name="Вычисление 3" xfId="223"/>
    <cellStyle name="Денежный 2" xfId="224"/>
    <cellStyle name="Добре 1" xfId="225"/>
    <cellStyle name="Заголовок 1 1" xfId="226"/>
    <cellStyle name="Заголовок 1 2" xfId="227"/>
    <cellStyle name="Заголовок 1 3" xfId="228"/>
    <cellStyle name="Заголовок 2 1" xfId="229"/>
    <cellStyle name="Заголовок 2 2" xfId="230"/>
    <cellStyle name="Заголовок 2 3" xfId="231"/>
    <cellStyle name="Заголовок 3 2" xfId="232"/>
    <cellStyle name="Заголовок 3 3" xfId="233"/>
    <cellStyle name="Заголовок 4 2" xfId="234"/>
    <cellStyle name="Заголовок 4 3" xfId="235"/>
    <cellStyle name="Итог 2" xfId="236"/>
    <cellStyle name="Итог 3" xfId="237"/>
    <cellStyle name="Контрольная ячейка 2" xfId="238"/>
    <cellStyle name="Контрольная ячейка 3" xfId="239"/>
    <cellStyle name="Название 2" xfId="240"/>
    <cellStyle name="Название 3" xfId="241"/>
    <cellStyle name="Нейтрально 1" xfId="242"/>
    <cellStyle name="Нейтральный 2" xfId="243"/>
    <cellStyle name="Нейтральный 3" xfId="244"/>
    <cellStyle name="Обычный 10" xfId="245"/>
    <cellStyle name="Обычный 11" xfId="246"/>
    <cellStyle name="Обычный 12" xfId="247"/>
    <cellStyle name="Обычный 13" xfId="248"/>
    <cellStyle name="Обычный 14" xfId="249"/>
    <cellStyle name="Обычный 15" xfId="250"/>
    <cellStyle name="Обычный 16" xfId="251"/>
    <cellStyle name="Обычный 17" xfId="252"/>
    <cellStyle name="Обычный 18" xfId="253"/>
    <cellStyle name="Обычный 2" xfId="254"/>
    <cellStyle name="Обычный 2 10" xfId="255"/>
    <cellStyle name="Обычный 2 11" xfId="256"/>
    <cellStyle name="Обычный 2 12" xfId="257"/>
    <cellStyle name="Обычный 2 13" xfId="258"/>
    <cellStyle name="Обычный 2 14" xfId="259"/>
    <cellStyle name="Обычный 2 15" xfId="260"/>
    <cellStyle name="Обычный 2 16" xfId="261"/>
    <cellStyle name="Обычный 2 2" xfId="262"/>
    <cellStyle name="Обычный 2 2 2" xfId="263"/>
    <cellStyle name="Обычный 2 2 3" xfId="264"/>
    <cellStyle name="Обычный 2 2_Расшифровка прочих" xfId="265"/>
    <cellStyle name="Обычный 2 3" xfId="266"/>
    <cellStyle name="Обычный 2 4" xfId="267"/>
    <cellStyle name="Обычный 2 5" xfId="268"/>
    <cellStyle name="Обычный 2 6" xfId="269"/>
    <cellStyle name="Обычный 2 7" xfId="270"/>
    <cellStyle name="Обычный 2 8" xfId="271"/>
    <cellStyle name="Обычный 2 9" xfId="272"/>
    <cellStyle name="Обычный 2_2604-2010" xfId="273"/>
    <cellStyle name="Обычный 3" xfId="274"/>
    <cellStyle name="Обычный 3 10" xfId="275"/>
    <cellStyle name="Обычный 3 11" xfId="276"/>
    <cellStyle name="Обычный 3 12" xfId="277"/>
    <cellStyle name="Обычный 3 13" xfId="278"/>
    <cellStyle name="Обычный 3 14" xfId="279"/>
    <cellStyle name="Обычный 3 2" xfId="280"/>
    <cellStyle name="Обычный 3 3" xfId="281"/>
    <cellStyle name="Обычный 3 4" xfId="282"/>
    <cellStyle name="Обычный 3 5" xfId="283"/>
    <cellStyle name="Обычный 3 6" xfId="284"/>
    <cellStyle name="Обычный 3 7" xfId="285"/>
    <cellStyle name="Обычный 3 8" xfId="286"/>
    <cellStyle name="Обычный 3 9" xfId="287"/>
    <cellStyle name="Обычный 3_Дефицит_7 млрд_0608_бс" xfId="288"/>
    <cellStyle name="Обычный 4" xfId="289"/>
    <cellStyle name="Обычный 5" xfId="290"/>
    <cellStyle name="Обычный 5 2" xfId="291"/>
    <cellStyle name="Обычный 6" xfId="292"/>
    <cellStyle name="Обычный 6 2" xfId="293"/>
    <cellStyle name="Обычный 6 3" xfId="294"/>
    <cellStyle name="Обычный 6 4" xfId="295"/>
    <cellStyle name="Обычный 6_Дефицит_7 млрд_0608_бс" xfId="296"/>
    <cellStyle name="Обычный 7" xfId="297"/>
    <cellStyle name="Обычный 7 2" xfId="298"/>
    <cellStyle name="Обычный 8" xfId="299"/>
    <cellStyle name="Обычный 9" xfId="300"/>
    <cellStyle name="Обычный 9 2" xfId="301"/>
    <cellStyle name="Плохой 2" xfId="302"/>
    <cellStyle name="Плохой 3" xfId="303"/>
    <cellStyle name="Погано 1" xfId="304"/>
    <cellStyle name="Пояснение 2" xfId="305"/>
    <cellStyle name="Пояснение 3" xfId="306"/>
    <cellStyle name="Примечание 2" xfId="307"/>
    <cellStyle name="Примечание 3" xfId="308"/>
    <cellStyle name="Примітка 1" xfId="309"/>
    <cellStyle name="Процентный 2" xfId="310"/>
    <cellStyle name="Процентный 2 10" xfId="311"/>
    <cellStyle name="Процентный 2 11" xfId="312"/>
    <cellStyle name="Процентный 2 12" xfId="313"/>
    <cellStyle name="Процентный 2 13" xfId="314"/>
    <cellStyle name="Процентный 2 14" xfId="315"/>
    <cellStyle name="Процентный 2 15" xfId="316"/>
    <cellStyle name="Процентный 2 16" xfId="317"/>
    <cellStyle name="Процентный 2 2" xfId="318"/>
    <cellStyle name="Процентный 2 3" xfId="319"/>
    <cellStyle name="Процентный 2 4" xfId="320"/>
    <cellStyle name="Процентный 2 5" xfId="321"/>
    <cellStyle name="Процентный 2 6" xfId="322"/>
    <cellStyle name="Процентный 2 7" xfId="323"/>
    <cellStyle name="Процентный 2 8" xfId="324"/>
    <cellStyle name="Процентный 2 9" xfId="325"/>
    <cellStyle name="Процентный 3" xfId="326"/>
    <cellStyle name="Процентный 4" xfId="327"/>
    <cellStyle name="Процентный 4 2" xfId="328"/>
    <cellStyle name="Связанная ячейка 2" xfId="329"/>
    <cellStyle name="Связанная ячейка 3" xfId="330"/>
    <cellStyle name="Стиль 1" xfId="331"/>
    <cellStyle name="Стиль 1 2" xfId="332"/>
    <cellStyle name="Стиль 1 3" xfId="333"/>
    <cellStyle name="Стиль 1 4" xfId="334"/>
    <cellStyle name="Стиль 1 5" xfId="335"/>
    <cellStyle name="Стиль 1 6" xfId="336"/>
    <cellStyle name="Стиль 1 7" xfId="337"/>
    <cellStyle name="Текст предупреждения 2" xfId="338"/>
    <cellStyle name="Текст предупреждения 3" xfId="339"/>
    <cellStyle name="Тысячи [0]_1.62" xfId="340"/>
    <cellStyle name="Тысячи_1.62" xfId="341"/>
    <cellStyle name="Финансовый 2" xfId="342"/>
    <cellStyle name="Финансовый 2 10" xfId="343"/>
    <cellStyle name="Финансовый 2 11" xfId="344"/>
    <cellStyle name="Финансовый 2 12" xfId="345"/>
    <cellStyle name="Финансовый 2 13" xfId="346"/>
    <cellStyle name="Финансовый 2 14" xfId="347"/>
    <cellStyle name="Финансовый 2 15" xfId="348"/>
    <cellStyle name="Финансовый 2 16" xfId="349"/>
    <cellStyle name="Финансовый 2 17" xfId="350"/>
    <cellStyle name="Финансовый 2 2" xfId="351"/>
    <cellStyle name="Финансовый 2 3" xfId="352"/>
    <cellStyle name="Финансовый 2 4" xfId="353"/>
    <cellStyle name="Финансовый 2 5" xfId="354"/>
    <cellStyle name="Финансовый 2 6" xfId="355"/>
    <cellStyle name="Финансовый 2 7" xfId="356"/>
    <cellStyle name="Финансовый 2 8" xfId="357"/>
    <cellStyle name="Финансовый 2 9" xfId="358"/>
    <cellStyle name="Финансовый 3" xfId="359"/>
    <cellStyle name="Финансовый 3 2" xfId="360"/>
    <cellStyle name="Финансовый 4" xfId="361"/>
    <cellStyle name="Финансовый 4 2" xfId="362"/>
    <cellStyle name="Финансовый 4 3" xfId="363"/>
    <cellStyle name="Финансовый 5" xfId="364"/>
    <cellStyle name="Финансовый 6" xfId="365"/>
    <cellStyle name="Финансовый 7" xfId="366"/>
    <cellStyle name="Хороший 2" xfId="367"/>
    <cellStyle name="Хороший 3" xfId="368"/>
    <cellStyle name="Ю" xfId="369"/>
    <cellStyle name="Ю-FreeSet_10" xfId="370"/>
    <cellStyle name="числовой" xfId="3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86;&#1103;\Downloads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86;&#1103;\Downloads\&#1092;&#1110;&#1085;.&#1087;&#1083;&#1072;&#1085;%20&#1085;&#1072;%20&#1079;&#1072;&#1090;&#1074;&#1077;&#1088;&#1076;&#1078;&#1077;&#1085;&#1085;&#1103;%202022%20&#1044;&#1077;&#1088;&#1073;&#1091;&#1075;&#1086;&#1074;%20&#1070;.&#1055;.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86;&#1103;\Downloads\&#1092;&#1110;&#1085;.&#1087;&#1083;&#1072;&#1085;%20&#1085;&#1072;%20&#1079;&#1072;&#1090;&#1074;&#1077;&#1088;&#1076;&#1078;&#1077;&#1085;&#1085;&#1103;%202023%20&#1044;&#1077;&#1088;&#1073;&#1091;&#1075;&#1086;&#1074;%20&#1070;.&#1055;.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86;&#1103;\Downloads\&#1092;&#1110;&#1085;.&#1087;&#1083;&#1072;&#1085;%20&#1085;&#1072;%20&#1079;&#1072;&#1090;&#1074;&#1077;&#1088;&#1076;&#1078;&#1077;&#1085;&#1085;&#1103;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 refersTo="#REF!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2. Інша інфо_2"/>
      <sheetName val="6.1. Інша інфо_1"/>
    </sheetNames>
    <sheetDataSet>
      <sheetData sheetId="1">
        <row r="7">
          <cell r="C7">
            <v>53177</v>
          </cell>
          <cell r="D7">
            <v>75448.4</v>
          </cell>
        </row>
        <row r="8">
          <cell r="C8">
            <v>-51213.043</v>
          </cell>
          <cell r="D8">
            <v>-73962.30000000002</v>
          </cell>
        </row>
        <row r="9">
          <cell r="C9">
            <v>-2529.642</v>
          </cell>
          <cell r="D9">
            <v>-3602.3</v>
          </cell>
        </row>
        <row r="10">
          <cell r="C10">
            <v>-26154.23</v>
          </cell>
          <cell r="D10">
            <v>-40448.8</v>
          </cell>
        </row>
        <row r="11">
          <cell r="C11">
            <v>-3345.849</v>
          </cell>
          <cell r="D11">
            <v>-4949.8</v>
          </cell>
        </row>
        <row r="12">
          <cell r="C12">
            <v>-13854</v>
          </cell>
          <cell r="D12">
            <v>-17467.8</v>
          </cell>
        </row>
        <row r="13">
          <cell r="C13">
            <v>-2868.6</v>
          </cell>
          <cell r="D13">
            <v>-3843</v>
          </cell>
        </row>
        <row r="14">
          <cell r="C14">
            <v>-1573.114</v>
          </cell>
          <cell r="D14">
            <v>-1522</v>
          </cell>
        </row>
        <row r="15">
          <cell r="C15">
            <v>-384.408</v>
          </cell>
          <cell r="D15">
            <v>-549.5</v>
          </cell>
        </row>
        <row r="16">
          <cell r="C16">
            <v>-503.2</v>
          </cell>
          <cell r="D16">
            <v>-1579.1</v>
          </cell>
        </row>
        <row r="19">
          <cell r="C19">
            <v>-135.5</v>
          </cell>
          <cell r="D19">
            <v>-148</v>
          </cell>
        </row>
        <row r="20">
          <cell r="C20" t="str">
            <v>-</v>
          </cell>
          <cell r="D20">
            <v>-7.2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-39.1</v>
          </cell>
          <cell r="D24">
            <v>-55.2</v>
          </cell>
        </row>
        <row r="25">
          <cell r="C25">
            <v>-8.8</v>
          </cell>
          <cell r="D25">
            <v>-10</v>
          </cell>
        </row>
        <row r="26">
          <cell r="C26">
            <v>-2908.7</v>
          </cell>
          <cell r="D26">
            <v>-3418.4</v>
          </cell>
        </row>
        <row r="27">
          <cell r="C27">
            <v>-608.2</v>
          </cell>
          <cell r="D27">
            <v>-752.1</v>
          </cell>
        </row>
        <row r="28">
          <cell r="C28">
            <v>-14.769</v>
          </cell>
          <cell r="D28">
            <v>-20.8</v>
          </cell>
        </row>
        <row r="29">
          <cell r="C29">
            <v>0</v>
          </cell>
          <cell r="D29">
            <v>0</v>
          </cell>
        </row>
        <row r="30">
          <cell r="C30">
            <v>-0.8</v>
          </cell>
          <cell r="D30">
            <v>0</v>
          </cell>
        </row>
        <row r="31">
          <cell r="C31" t="str">
            <v>-</v>
          </cell>
          <cell r="D31">
            <v>-3.2</v>
          </cell>
        </row>
        <row r="32">
          <cell r="C32">
            <v>-154.4</v>
          </cell>
          <cell r="D32">
            <v>-154.4</v>
          </cell>
        </row>
        <row r="33">
          <cell r="C33">
            <v>-17.6</v>
          </cell>
          <cell r="D33">
            <v>-17.6</v>
          </cell>
        </row>
        <row r="34">
          <cell r="C34" t="str">
            <v>-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-46</v>
          </cell>
        </row>
        <row r="37">
          <cell r="C37">
            <v>-3.3</v>
          </cell>
          <cell r="D37">
            <v>-36.8</v>
          </cell>
        </row>
        <row r="38">
          <cell r="C38">
            <v>-268.1</v>
          </cell>
          <cell r="D38">
            <v>-233.2</v>
          </cell>
        </row>
        <row r="39">
          <cell r="C39">
            <v>-46.8</v>
          </cell>
          <cell r="D39">
            <v>-27.2</v>
          </cell>
        </row>
        <row r="40">
          <cell r="C40">
            <v>-400.7</v>
          </cell>
          <cell r="D40">
            <v>-543.6</v>
          </cell>
        </row>
        <row r="41">
          <cell r="C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3081</v>
          </cell>
          <cell r="D52">
            <v>5855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-3022</v>
          </cell>
          <cell r="D59">
            <v>-966.6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6">
          <cell r="C66" t="str">
            <v>-</v>
          </cell>
          <cell r="D66" t="str">
            <v>-</v>
          </cell>
        </row>
        <row r="67">
          <cell r="C67">
            <v>168</v>
          </cell>
          <cell r="D67">
            <v>160.8</v>
          </cell>
        </row>
        <row r="69">
          <cell r="C69">
            <v>0</v>
          </cell>
          <cell r="D69">
            <v>0</v>
          </cell>
        </row>
        <row r="70">
          <cell r="C70">
            <v>168</v>
          </cell>
          <cell r="D70">
            <v>-160.8</v>
          </cell>
        </row>
        <row r="72">
          <cell r="C72">
            <v>0</v>
          </cell>
          <cell r="D72">
            <v>-167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6">
          <cell r="C76">
            <v>-2537.011999999998</v>
          </cell>
        </row>
        <row r="77">
          <cell r="C77">
            <v>0</v>
          </cell>
          <cell r="D77">
            <v>760.9999999999759</v>
          </cell>
        </row>
        <row r="78">
          <cell r="C78">
            <v>-2537.011999999998</v>
          </cell>
          <cell r="D78">
            <v>0</v>
          </cell>
        </row>
        <row r="83">
          <cell r="D83">
            <v>927.9999999999758</v>
          </cell>
        </row>
        <row r="84">
          <cell r="C84">
            <v>-506</v>
          </cell>
          <cell r="D84">
            <v>-570.3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91">
          <cell r="C91">
            <v>-34327</v>
          </cell>
          <cell r="D91">
            <v>-49370.100000000006</v>
          </cell>
        </row>
        <row r="92">
          <cell r="C92">
            <v>-4826.9</v>
          </cell>
          <cell r="D92">
            <v>-3971.5</v>
          </cell>
        </row>
        <row r="93">
          <cell r="C93">
            <v>-29500.078999999998</v>
          </cell>
          <cell r="D93">
            <v>-45398.600000000006</v>
          </cell>
        </row>
        <row r="94">
          <cell r="C94">
            <v>-16762.7</v>
          </cell>
          <cell r="D94">
            <v>-20886.2</v>
          </cell>
        </row>
        <row r="95">
          <cell r="C95">
            <v>-3476.8</v>
          </cell>
          <cell r="D95">
            <v>-4595.1</v>
          </cell>
        </row>
        <row r="96">
          <cell r="C96">
            <v>-506</v>
          </cell>
          <cell r="D96">
            <v>-570.3</v>
          </cell>
        </row>
        <row r="97">
          <cell r="C97">
            <v>-3722</v>
          </cell>
          <cell r="D97">
            <v>-5299</v>
          </cell>
        </row>
      </sheetData>
      <sheetData sheetId="2">
        <row r="9">
          <cell r="C9">
            <v>-22399</v>
          </cell>
        </row>
        <row r="11">
          <cell r="C11">
            <v>0</v>
          </cell>
        </row>
        <row r="23">
          <cell r="C23">
            <v>0</v>
          </cell>
        </row>
        <row r="24">
          <cell r="C24">
            <v>-2306.3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-1118.2</v>
          </cell>
        </row>
        <row r="31">
          <cell r="C31">
            <v>0</v>
          </cell>
        </row>
        <row r="33">
          <cell r="C33">
            <v>-1677.3</v>
          </cell>
        </row>
        <row r="34">
          <cell r="C34" t="str">
            <v>-</v>
          </cell>
        </row>
        <row r="35">
          <cell r="C35">
            <v>0</v>
          </cell>
        </row>
        <row r="36">
          <cell r="C36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-3512.6</v>
          </cell>
        </row>
        <row r="41">
          <cell r="C41">
            <v>0</v>
          </cell>
        </row>
        <row r="43">
          <cell r="C43">
            <v>0</v>
          </cell>
        </row>
        <row r="44">
          <cell r="C44">
            <v>0</v>
          </cell>
        </row>
      </sheetData>
      <sheetData sheetId="3">
        <row r="8">
          <cell r="C8">
            <v>57930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6913</v>
          </cell>
        </row>
        <row r="12">
          <cell r="C12" t="str">
            <v>-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473</v>
          </cell>
        </row>
        <row r="19">
          <cell r="C19">
            <v>-39267</v>
          </cell>
        </row>
        <row r="20">
          <cell r="C20">
            <v>-13195</v>
          </cell>
        </row>
        <row r="21">
          <cell r="C21">
            <v>-3475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7">
          <cell r="C27">
            <v>-16</v>
          </cell>
        </row>
        <row r="28">
          <cell r="C28">
            <v>-5354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-2795.5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-1034.5</v>
          </cell>
        </row>
        <row r="36">
          <cell r="C36">
            <v>0</v>
          </cell>
        </row>
        <row r="37">
          <cell r="C37">
            <v>-391</v>
          </cell>
        </row>
        <row r="78">
          <cell r="C78">
            <v>324</v>
          </cell>
        </row>
        <row r="79">
          <cell r="C79">
            <v>0</v>
          </cell>
        </row>
      </sheetData>
      <sheetData sheetId="4">
        <row r="7">
          <cell r="C7">
            <v>0</v>
          </cell>
        </row>
        <row r="8">
          <cell r="C8">
            <v>2487</v>
          </cell>
        </row>
        <row r="9">
          <cell r="C9">
            <v>1249</v>
          </cell>
        </row>
        <row r="10">
          <cell r="C10">
            <v>1205</v>
          </cell>
        </row>
        <row r="11">
          <cell r="C11">
            <v>1939</v>
          </cell>
        </row>
        <row r="12">
          <cell r="C12">
            <v>100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2. Інша інфо_2"/>
      <sheetName val="6.1. Інша інфо_1"/>
      <sheetName val="Лист1"/>
    </sheetNames>
    <sheetDataSet>
      <sheetData sheetId="1">
        <row r="7">
          <cell r="C7">
            <v>71867</v>
          </cell>
        </row>
        <row r="8">
          <cell r="C8">
            <v>-70323.09999999999</v>
          </cell>
        </row>
        <row r="9">
          <cell r="C9">
            <v>-2893.3</v>
          </cell>
        </row>
        <row r="10">
          <cell r="C10">
            <v>-39992.7</v>
          </cell>
        </row>
        <row r="11">
          <cell r="C11">
            <v>-5102.1</v>
          </cell>
        </row>
        <row r="12">
          <cell r="C12">
            <v>-16231.6</v>
          </cell>
        </row>
        <row r="13">
          <cell r="C13">
            <v>-3340.5</v>
          </cell>
        </row>
        <row r="14">
          <cell r="C14">
            <v>-1245.3</v>
          </cell>
        </row>
        <row r="15">
          <cell r="C15">
            <v>-484.2</v>
          </cell>
        </row>
        <row r="16">
          <cell r="C16">
            <v>-1033.4</v>
          </cell>
        </row>
        <row r="19">
          <cell r="C19">
            <v>-176.7</v>
          </cell>
        </row>
        <row r="20">
          <cell r="C20" t="str">
            <v>-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-43.6</v>
          </cell>
        </row>
        <row r="25">
          <cell r="C25">
            <v>-10.5</v>
          </cell>
        </row>
        <row r="26">
          <cell r="C26">
            <v>-3085.3</v>
          </cell>
        </row>
        <row r="27">
          <cell r="C27">
            <v>-667.3</v>
          </cell>
        </row>
        <row r="28">
          <cell r="C28">
            <v>-41.4</v>
          </cell>
        </row>
        <row r="29">
          <cell r="C29">
            <v>0</v>
          </cell>
        </row>
        <row r="30">
          <cell r="C30">
            <v>-0.8</v>
          </cell>
        </row>
        <row r="31">
          <cell r="C31" t="str">
            <v>-</v>
          </cell>
        </row>
        <row r="32">
          <cell r="C32">
            <v>-171.4</v>
          </cell>
        </row>
        <row r="33">
          <cell r="C33">
            <v>-17.6</v>
          </cell>
        </row>
        <row r="34">
          <cell r="C34" t="str">
            <v>-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-3.3</v>
          </cell>
        </row>
        <row r="38">
          <cell r="C38">
            <v>-277</v>
          </cell>
        </row>
        <row r="39">
          <cell r="C39">
            <v>-131.5</v>
          </cell>
        </row>
        <row r="40">
          <cell r="C40">
            <v>-575.1800000000001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17749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-5044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6">
          <cell r="C66" t="str">
            <v>-</v>
          </cell>
        </row>
        <row r="67">
          <cell r="C67">
            <v>298</v>
          </cell>
        </row>
        <row r="69">
          <cell r="C69">
            <v>0</v>
          </cell>
        </row>
        <row r="70">
          <cell r="C70">
            <v>-298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7">
          <cell r="C77">
            <v>9178.8</v>
          </cell>
        </row>
        <row r="78">
          <cell r="C78">
            <v>0</v>
          </cell>
        </row>
        <row r="84">
          <cell r="C84">
            <v>-525.6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91">
          <cell r="C91">
            <v>-49743.99999999999</v>
          </cell>
        </row>
        <row r="92">
          <cell r="C92">
            <v>-4649.2</v>
          </cell>
        </row>
        <row r="93">
          <cell r="C93">
            <v>-45094.799999999996</v>
          </cell>
        </row>
        <row r="94">
          <cell r="C94">
            <v>-19316.9</v>
          </cell>
        </row>
        <row r="95">
          <cell r="C95">
            <v>-4007.8</v>
          </cell>
        </row>
        <row r="96">
          <cell r="C96">
            <v>-525.6</v>
          </cell>
        </row>
        <row r="97">
          <cell r="C97">
            <v>-6842</v>
          </cell>
        </row>
      </sheetData>
      <sheetData sheetId="2">
        <row r="8">
          <cell r="C8">
            <v>9178.8</v>
          </cell>
        </row>
        <row r="9">
          <cell r="C9">
            <v>-24936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3">
          <cell r="C23">
            <v>-6.6</v>
          </cell>
        </row>
        <row r="24">
          <cell r="C24">
            <v>-6234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-1474.1</v>
          </cell>
        </row>
        <row r="31">
          <cell r="C31">
            <v>0</v>
          </cell>
        </row>
        <row r="33">
          <cell r="C33">
            <v>-1677.3</v>
          </cell>
        </row>
        <row r="34">
          <cell r="C34" t="str">
            <v>-</v>
          </cell>
        </row>
        <row r="35">
          <cell r="C35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-4010.9</v>
          </cell>
        </row>
        <row r="41">
          <cell r="C41">
            <v>-461</v>
          </cell>
        </row>
        <row r="43">
          <cell r="C43">
            <v>0</v>
          </cell>
        </row>
        <row r="44">
          <cell r="C44">
            <v>0</v>
          </cell>
        </row>
      </sheetData>
      <sheetData sheetId="3">
        <row r="8">
          <cell r="C8">
            <v>78777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18049</v>
          </cell>
        </row>
        <row r="12">
          <cell r="C12" t="str">
            <v>-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360</v>
          </cell>
        </row>
        <row r="19">
          <cell r="C19">
            <v>-63791</v>
          </cell>
        </row>
        <row r="20">
          <cell r="C20">
            <v>-15284</v>
          </cell>
        </row>
        <row r="21">
          <cell r="C21">
            <v>-4011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7">
          <cell r="C27">
            <v>-7</v>
          </cell>
        </row>
        <row r="28">
          <cell r="C28">
            <v>-8091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-3151.4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-425</v>
          </cell>
        </row>
        <row r="36">
          <cell r="C36">
            <v>0</v>
          </cell>
        </row>
        <row r="37">
          <cell r="C37">
            <v>-2502.6</v>
          </cell>
        </row>
        <row r="78">
          <cell r="C78">
            <v>112</v>
          </cell>
        </row>
        <row r="79">
          <cell r="C79">
            <v>0</v>
          </cell>
        </row>
      </sheetData>
      <sheetData sheetId="4">
        <row r="7">
          <cell r="C7">
            <v>0</v>
          </cell>
        </row>
        <row r="8">
          <cell r="C8" t="str">
            <v>-</v>
          </cell>
        </row>
        <row r="9">
          <cell r="C9">
            <v>263</v>
          </cell>
        </row>
        <row r="10">
          <cell r="C10" t="str">
            <v>-</v>
          </cell>
        </row>
        <row r="11">
          <cell r="C11">
            <v>3803</v>
          </cell>
        </row>
        <row r="12">
          <cell r="C12">
            <v>2348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2. Інша інфо_2"/>
      <sheetName val="6.1. Інша інфо_1"/>
      <sheetName val="Лист1"/>
    </sheetNames>
    <sheetDataSet>
      <sheetData sheetId="2">
        <row r="8">
          <cell r="D8">
            <v>760.9999999999759</v>
          </cell>
        </row>
        <row r="9">
          <cell r="D9">
            <v>-21638</v>
          </cell>
        </row>
        <row r="10">
          <cell r="D10">
            <v>-7.6</v>
          </cell>
        </row>
        <row r="11">
          <cell r="D11">
            <v>0</v>
          </cell>
        </row>
        <row r="12">
          <cell r="D12">
            <v>-7.6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3">
          <cell r="D23">
            <v>-167</v>
          </cell>
        </row>
        <row r="24">
          <cell r="D24">
            <v>-4151.4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-7.6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-1503.8</v>
          </cell>
        </row>
        <row r="31">
          <cell r="D31">
            <v>0</v>
          </cell>
        </row>
        <row r="33">
          <cell r="D33">
            <v>-2255.7</v>
          </cell>
        </row>
        <row r="34">
          <cell r="D34" t="str">
            <v>-</v>
          </cell>
        </row>
        <row r="35">
          <cell r="D35">
            <v>0</v>
          </cell>
        </row>
        <row r="36">
          <cell r="D36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-4595.1</v>
          </cell>
        </row>
        <row r="41">
          <cell r="D41">
            <v>0</v>
          </cell>
        </row>
      </sheetData>
      <sheetData sheetId="3">
        <row r="8">
          <cell r="D8">
            <v>75448.4</v>
          </cell>
        </row>
        <row r="9">
          <cell r="D9" t="str">
            <v>-</v>
          </cell>
        </row>
        <row r="10">
          <cell r="D10" t="str">
            <v>-</v>
          </cell>
        </row>
        <row r="11">
          <cell r="D11">
            <v>9003.5</v>
          </cell>
        </row>
        <row r="12">
          <cell r="D12" t="str">
            <v>-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389.3</v>
          </cell>
        </row>
        <row r="19">
          <cell r="D19">
            <v>-49370.1</v>
          </cell>
        </row>
        <row r="20">
          <cell r="D20">
            <v>-20886.2</v>
          </cell>
        </row>
        <row r="21">
          <cell r="D21">
            <v>-4595.1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-167</v>
          </cell>
        </row>
        <row r="28">
          <cell r="D28">
            <v>-4151.4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-3759.5</v>
          </cell>
        </row>
        <row r="33">
          <cell r="D33">
            <v>-7.6</v>
          </cell>
        </row>
        <row r="35">
          <cell r="D35">
            <v>-1598.5</v>
          </cell>
        </row>
        <row r="36">
          <cell r="D36" t="str">
            <v>(  -  )</v>
          </cell>
        </row>
        <row r="37">
          <cell r="D37">
            <v>-371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78">
          <cell r="D78">
            <v>112</v>
          </cell>
        </row>
      </sheetData>
      <sheetData sheetId="4">
        <row r="8">
          <cell r="D8">
            <v>68</v>
          </cell>
        </row>
        <row r="9">
          <cell r="D9">
            <v>85</v>
          </cell>
        </row>
        <row r="10">
          <cell r="D10">
            <v>0</v>
          </cell>
        </row>
        <row r="11">
          <cell r="D11">
            <v>908</v>
          </cell>
        </row>
        <row r="12">
          <cell r="D12">
            <v>1833.6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455"/>
  <sheetViews>
    <sheetView tabSelected="1" zoomScale="50" zoomScaleNormal="50" workbookViewId="0" topLeftCell="A1">
      <selection activeCell="I31" sqref="I31"/>
    </sheetView>
  </sheetViews>
  <sheetFormatPr defaultColWidth="9.00390625" defaultRowHeight="12.75"/>
  <cols>
    <col min="1" max="1" width="86.125" style="1" customWidth="1"/>
    <col min="2" max="2" width="17.125" style="2" customWidth="1"/>
    <col min="3" max="4" width="30.75390625" style="2" customWidth="1"/>
    <col min="5" max="5" width="25.75390625" style="2" customWidth="1"/>
    <col min="6" max="6" width="21.75390625" style="2" customWidth="1"/>
    <col min="7" max="7" width="10.00390625" style="1" customWidth="1"/>
    <col min="8" max="8" width="9.50390625" style="1" customWidth="1"/>
    <col min="9" max="16384" width="9.125" style="1" customWidth="1"/>
  </cols>
  <sheetData>
    <row r="1" spans="2:4" s="1" customFormat="1" ht="18.75">
      <c r="B1" s="3"/>
      <c r="C1" s="2"/>
      <c r="D1" s="1" t="s">
        <v>0</v>
      </c>
    </row>
    <row r="2" spans="2:6" ht="18.75">
      <c r="B2" s="3"/>
      <c r="D2" s="4" t="s">
        <v>1</v>
      </c>
      <c r="E2" s="4"/>
      <c r="F2" s="4"/>
    </row>
    <row r="3" spans="2:6" ht="18.75">
      <c r="B3" s="3"/>
      <c r="D3" s="4" t="s">
        <v>2</v>
      </c>
      <c r="E3" s="4"/>
      <c r="F3" s="4"/>
    </row>
    <row r="4" spans="2:6" ht="18.75" customHeight="1">
      <c r="B4" s="3"/>
      <c r="D4" s="5" t="s">
        <v>3</v>
      </c>
      <c r="E4" s="5"/>
      <c r="F4" s="5"/>
    </row>
    <row r="5" spans="2:4" ht="18.75">
      <c r="B5" s="3"/>
      <c r="D5" s="6"/>
    </row>
    <row r="6" spans="2:6" ht="18.75">
      <c r="B6" s="3"/>
      <c r="D6" s="4" t="s">
        <v>4</v>
      </c>
      <c r="E6" s="4"/>
      <c r="F6" s="4"/>
    </row>
    <row r="7" spans="2:6" ht="18.75">
      <c r="B7" s="3"/>
      <c r="D7" s="7" t="s">
        <v>5</v>
      </c>
      <c r="E7" s="7"/>
      <c r="F7" s="7"/>
    </row>
    <row r="8" spans="2:6" ht="18.75" customHeight="1">
      <c r="B8" s="3"/>
      <c r="D8" s="5" t="s">
        <v>6</v>
      </c>
      <c r="E8" s="5"/>
      <c r="F8" s="5"/>
    </row>
    <row r="9" spans="2:4" ht="18.75">
      <c r="B9" s="3"/>
      <c r="D9" s="6"/>
    </row>
    <row r="10" spans="1:6" ht="19.5" customHeight="1">
      <c r="A10" s="8"/>
      <c r="B10" s="9"/>
      <c r="C10" s="9"/>
      <c r="D10" s="10"/>
      <c r="E10" s="11" t="s">
        <v>7</v>
      </c>
      <c r="F10" s="12" t="s">
        <v>8</v>
      </c>
    </row>
    <row r="11" spans="1:6" ht="19.5" customHeight="1">
      <c r="A11" s="13" t="s">
        <v>9</v>
      </c>
      <c r="B11" s="9"/>
      <c r="C11" s="9"/>
      <c r="D11" s="14"/>
      <c r="E11" s="15" t="s">
        <v>10</v>
      </c>
      <c r="F11" s="12"/>
    </row>
    <row r="12" spans="1:6" ht="19.5" customHeight="1">
      <c r="A12" s="8" t="s">
        <v>11</v>
      </c>
      <c r="B12" s="9"/>
      <c r="C12" s="9"/>
      <c r="D12" s="10"/>
      <c r="E12" s="15" t="s">
        <v>12</v>
      </c>
      <c r="F12" s="12"/>
    </row>
    <row r="13" spans="1:6" ht="19.5" customHeight="1">
      <c r="A13" s="8" t="s">
        <v>13</v>
      </c>
      <c r="B13" s="9"/>
      <c r="C13" s="9"/>
      <c r="D13" s="10"/>
      <c r="E13" s="15" t="s">
        <v>14</v>
      </c>
      <c r="F13" s="12"/>
    </row>
    <row r="14" spans="1:6" ht="19.5" customHeight="1">
      <c r="A14" s="16" t="s">
        <v>15</v>
      </c>
      <c r="B14" s="9"/>
      <c r="C14" s="9"/>
      <c r="D14" s="14"/>
      <c r="E14" s="15" t="s">
        <v>16</v>
      </c>
      <c r="F14" s="12"/>
    </row>
    <row r="15" spans="1:6" ht="19.5" customHeight="1">
      <c r="A15" s="13" t="s">
        <v>17</v>
      </c>
      <c r="B15" s="9"/>
      <c r="C15" s="9"/>
      <c r="D15" s="14"/>
      <c r="E15" s="15" t="s">
        <v>18</v>
      </c>
      <c r="F15" s="12"/>
    </row>
    <row r="16" spans="1:6" ht="19.5" customHeight="1">
      <c r="A16" s="13" t="s">
        <v>19</v>
      </c>
      <c r="B16" s="9"/>
      <c r="C16" s="9"/>
      <c r="D16" s="14"/>
      <c r="E16" s="15" t="s">
        <v>20</v>
      </c>
      <c r="F16" s="12"/>
    </row>
    <row r="17" spans="1:6" ht="19.5" customHeight="1">
      <c r="A17" s="13" t="s">
        <v>21</v>
      </c>
      <c r="B17" s="9"/>
      <c r="C17" s="9"/>
      <c r="D17" s="17" t="s">
        <v>22</v>
      </c>
      <c r="E17" s="17"/>
      <c r="F17" s="18"/>
    </row>
    <row r="18" spans="1:6" ht="19.5" customHeight="1">
      <c r="A18" s="13" t="s">
        <v>23</v>
      </c>
      <c r="B18" s="9"/>
      <c r="C18" s="9"/>
      <c r="D18" s="17" t="s">
        <v>24</v>
      </c>
      <c r="E18" s="17"/>
      <c r="F18" s="18"/>
    </row>
    <row r="19" spans="1:6" ht="19.5" customHeight="1">
      <c r="A19" s="13" t="s">
        <v>25</v>
      </c>
      <c r="B19" s="9"/>
      <c r="C19" s="9"/>
      <c r="D19" s="19"/>
      <c r="E19" s="19"/>
      <c r="F19" s="19"/>
    </row>
    <row r="20" spans="1:6" ht="19.5" customHeight="1">
      <c r="A20" s="8" t="s">
        <v>26</v>
      </c>
      <c r="B20" s="9"/>
      <c r="C20" s="9"/>
      <c r="D20" s="20"/>
      <c r="E20" s="20"/>
      <c r="F20" s="20"/>
    </row>
    <row r="21" spans="1:6" ht="19.5" customHeight="1">
      <c r="A21" s="13" t="s">
        <v>27</v>
      </c>
      <c r="B21" s="9"/>
      <c r="C21" s="9"/>
      <c r="D21" s="19"/>
      <c r="E21" s="19"/>
      <c r="F21" s="19"/>
    </row>
    <row r="22" spans="1:6" ht="19.5" customHeight="1">
      <c r="A22" s="8" t="s">
        <v>28</v>
      </c>
      <c r="B22" s="9"/>
      <c r="C22" s="9"/>
      <c r="D22" s="20"/>
      <c r="E22" s="20"/>
      <c r="F22" s="20"/>
    </row>
    <row r="23" spans="1:6" ht="19.5" customHeight="1">
      <c r="A23" s="21"/>
      <c r="B23" s="22"/>
      <c r="C23" s="22"/>
      <c r="D23" s="22"/>
      <c r="E23" s="22"/>
      <c r="F23" s="22"/>
    </row>
    <row r="24" spans="1:6" ht="19.5" customHeight="1">
      <c r="A24" s="23" t="s">
        <v>29</v>
      </c>
      <c r="B24" s="23"/>
      <c r="C24" s="23"/>
      <c r="D24" s="23"/>
      <c r="E24" s="23"/>
      <c r="F24" s="23"/>
    </row>
    <row r="25" spans="1:6" ht="18.75">
      <c r="A25" s="23" t="s">
        <v>30</v>
      </c>
      <c r="B25" s="23"/>
      <c r="C25" s="23"/>
      <c r="D25" s="23"/>
      <c r="E25" s="23"/>
      <c r="F25" s="23"/>
    </row>
    <row r="26" spans="1:6" ht="18.75">
      <c r="A26" s="23" t="s">
        <v>31</v>
      </c>
      <c r="B26" s="23"/>
      <c r="C26" s="23"/>
      <c r="D26" s="23"/>
      <c r="E26" s="23"/>
      <c r="F26" s="23"/>
    </row>
    <row r="27" spans="1:6" ht="18.75">
      <c r="A27" s="24" t="s">
        <v>32</v>
      </c>
      <c r="B27" s="24"/>
      <c r="C27" s="24"/>
      <c r="D27" s="24"/>
      <c r="E27" s="24"/>
      <c r="F27" s="24"/>
    </row>
    <row r="28" spans="1:6" ht="9" customHeight="1">
      <c r="A28" s="23"/>
      <c r="B28" s="23"/>
      <c r="C28" s="23"/>
      <c r="D28" s="23"/>
      <c r="E28" s="23"/>
      <c r="F28" s="23"/>
    </row>
    <row r="29" spans="1:6" ht="18.75">
      <c r="A29" s="23" t="s">
        <v>33</v>
      </c>
      <c r="B29" s="23"/>
      <c r="C29" s="23"/>
      <c r="D29" s="23"/>
      <c r="E29" s="23"/>
      <c r="F29" s="23"/>
    </row>
    <row r="30" spans="1:6" ht="12" customHeight="1">
      <c r="A30" s="22"/>
      <c r="B30" s="25"/>
      <c r="C30" s="25"/>
      <c r="D30" s="25"/>
      <c r="E30" s="25"/>
      <c r="F30" s="25"/>
    </row>
    <row r="31" spans="1:6" ht="43.5" customHeight="1">
      <c r="A31" s="12" t="s">
        <v>34</v>
      </c>
      <c r="B31" s="26" t="s">
        <v>35</v>
      </c>
      <c r="C31" s="27" t="s">
        <v>36</v>
      </c>
      <c r="D31" s="27"/>
      <c r="E31" s="27"/>
      <c r="F31" s="27"/>
    </row>
    <row r="32" spans="1:6" ht="68.25" customHeight="1">
      <c r="A32" s="12"/>
      <c r="B32" s="26"/>
      <c r="C32" s="28" t="s">
        <v>37</v>
      </c>
      <c r="D32" s="28" t="s">
        <v>38</v>
      </c>
      <c r="E32" s="28" t="s">
        <v>39</v>
      </c>
      <c r="F32" s="28" t="s">
        <v>40</v>
      </c>
    </row>
    <row r="33" spans="1:6" ht="19.5">
      <c r="A33" s="12">
        <v>1</v>
      </c>
      <c r="B33" s="26">
        <v>2</v>
      </c>
      <c r="C33" s="12">
        <v>3</v>
      </c>
      <c r="D33" s="26">
        <v>4</v>
      </c>
      <c r="E33" s="12">
        <v>5</v>
      </c>
      <c r="F33" s="26">
        <v>6</v>
      </c>
    </row>
    <row r="34" spans="1:6" s="30" customFormat="1" ht="19.5" customHeight="1">
      <c r="A34" s="29" t="s">
        <v>41</v>
      </c>
      <c r="B34" s="29"/>
      <c r="C34" s="29"/>
      <c r="D34" s="29"/>
      <c r="E34" s="29"/>
      <c r="F34" s="29"/>
    </row>
    <row r="35" spans="1:6" s="30" customFormat="1" ht="43.5" customHeight="1">
      <c r="A35" s="31" t="s">
        <v>42</v>
      </c>
      <c r="B35" s="32">
        <v>1000</v>
      </c>
      <c r="C35" s="33"/>
      <c r="D35" s="33"/>
      <c r="E35" s="33">
        <f aca="true" t="shared" si="0" ref="E35:E44">D35-C35</f>
        <v>0</v>
      </c>
      <c r="F35" s="34" t="e">
        <f aca="true" t="shared" si="1" ref="F35:F44">D35/C35*100</f>
        <v>#DIV/0!</v>
      </c>
    </row>
    <row r="36" spans="1:6" s="30" customFormat="1" ht="19.5" customHeight="1">
      <c r="A36" s="31" t="s">
        <v>43</v>
      </c>
      <c r="B36" s="31"/>
      <c r="C36" s="35"/>
      <c r="D36" s="35"/>
      <c r="E36" s="33">
        <f t="shared" si="0"/>
        <v>0</v>
      </c>
      <c r="F36" s="34" t="e">
        <f t="shared" si="1"/>
        <v>#DIV/0!</v>
      </c>
    </row>
    <row r="37" spans="1:6" s="30" customFormat="1" ht="19.5" customHeight="1">
      <c r="A37" s="31" t="s">
        <v>43</v>
      </c>
      <c r="B37" s="31"/>
      <c r="C37" s="36"/>
      <c r="D37" s="33"/>
      <c r="E37" s="33">
        <f t="shared" si="0"/>
        <v>0</v>
      </c>
      <c r="F37" s="34" t="e">
        <f t="shared" si="1"/>
        <v>#DIV/0!</v>
      </c>
    </row>
    <row r="38" spans="1:6" s="30" customFormat="1" ht="19.5" customHeight="1">
      <c r="A38" s="31" t="s">
        <v>44</v>
      </c>
      <c r="B38" s="31"/>
      <c r="C38" s="35"/>
      <c r="D38" s="35"/>
      <c r="E38" s="33">
        <f t="shared" si="0"/>
        <v>0</v>
      </c>
      <c r="F38" s="34" t="e">
        <f t="shared" si="1"/>
        <v>#DIV/0!</v>
      </c>
    </row>
    <row r="39" spans="1:6" s="30" customFormat="1" ht="19.5" customHeight="1">
      <c r="A39" s="37" t="s">
        <v>45</v>
      </c>
      <c r="B39" s="32">
        <v>1001</v>
      </c>
      <c r="C39" s="35"/>
      <c r="D39" s="35"/>
      <c r="E39" s="33">
        <f t="shared" si="0"/>
        <v>0</v>
      </c>
      <c r="F39" s="34" t="e">
        <f t="shared" si="1"/>
        <v>#DIV/0!</v>
      </c>
    </row>
    <row r="40" spans="1:6" s="30" customFormat="1" ht="19.5" customHeight="1">
      <c r="A40" s="38" t="s">
        <v>46</v>
      </c>
      <c r="B40" s="32">
        <v>1002</v>
      </c>
      <c r="C40" s="39"/>
      <c r="D40" s="39"/>
      <c r="E40" s="33">
        <f t="shared" si="0"/>
        <v>0</v>
      </c>
      <c r="F40" s="34" t="e">
        <f t="shared" si="1"/>
        <v>#DIV/0!</v>
      </c>
    </row>
    <row r="41" spans="1:6" s="30" customFormat="1" ht="19.5" customHeight="1">
      <c r="A41" s="40" t="s">
        <v>47</v>
      </c>
      <c r="B41" s="32">
        <v>1003</v>
      </c>
      <c r="C41" s="35"/>
      <c r="D41" s="35"/>
      <c r="E41" s="33">
        <f t="shared" si="0"/>
        <v>0</v>
      </c>
      <c r="F41" s="34" t="e">
        <f t="shared" si="1"/>
        <v>#DIV/0!</v>
      </c>
    </row>
    <row r="42" spans="1:6" s="30" customFormat="1" ht="19.5" customHeight="1">
      <c r="A42" s="31" t="s">
        <v>48</v>
      </c>
      <c r="B42" s="41">
        <v>1004</v>
      </c>
      <c r="C42" s="35"/>
      <c r="D42" s="35"/>
      <c r="E42" s="33">
        <f t="shared" si="0"/>
        <v>0</v>
      </c>
      <c r="F42" s="34" t="e">
        <f t="shared" si="1"/>
        <v>#DIV/0!</v>
      </c>
    </row>
    <row r="43" spans="1:6" s="30" customFormat="1" ht="19.5" customHeight="1">
      <c r="A43" s="37" t="s">
        <v>49</v>
      </c>
      <c r="B43" s="41">
        <v>1005</v>
      </c>
      <c r="C43" s="35"/>
      <c r="D43" s="35"/>
      <c r="E43" s="33">
        <f t="shared" si="0"/>
        <v>0</v>
      </c>
      <c r="F43" s="34" t="e">
        <f t="shared" si="1"/>
        <v>#DIV/0!</v>
      </c>
    </row>
    <row r="44" spans="1:6" s="30" customFormat="1" ht="19.5" customHeight="1">
      <c r="A44" s="31" t="s">
        <v>50</v>
      </c>
      <c r="B44" s="41">
        <v>1006</v>
      </c>
      <c r="C44" s="35"/>
      <c r="D44" s="35"/>
      <c r="E44" s="33">
        <f t="shared" si="0"/>
        <v>0</v>
      </c>
      <c r="F44" s="34" t="e">
        <f t="shared" si="1"/>
        <v>#DIV/0!</v>
      </c>
    </row>
    <row r="45" spans="1:6" s="30" customFormat="1" ht="19.5" customHeight="1">
      <c r="A45" s="31" t="s">
        <v>51</v>
      </c>
      <c r="B45" s="41">
        <v>1007</v>
      </c>
      <c r="C45" s="35"/>
      <c r="D45" s="35"/>
      <c r="E45" s="33"/>
      <c r="F45" s="34"/>
    </row>
    <row r="46" spans="1:6" s="30" customFormat="1" ht="19.5" customHeight="1">
      <c r="A46" s="31" t="s">
        <v>52</v>
      </c>
      <c r="B46" s="41">
        <v>1008</v>
      </c>
      <c r="C46" s="35"/>
      <c r="D46" s="35"/>
      <c r="E46" s="33">
        <f aca="true" t="shared" si="2" ref="E46:E52">D46-C46</f>
        <v>0</v>
      </c>
      <c r="F46" s="34" t="e">
        <f aca="true" t="shared" si="3" ref="F46:F52">D46/C46*100</f>
        <v>#DIV/0!</v>
      </c>
    </row>
    <row r="47" spans="1:6" s="30" customFormat="1" ht="19.5" customHeight="1">
      <c r="A47" s="37" t="s">
        <v>53</v>
      </c>
      <c r="B47" s="41">
        <v>1009</v>
      </c>
      <c r="C47" s="35"/>
      <c r="D47" s="35"/>
      <c r="E47" s="33">
        <f t="shared" si="2"/>
        <v>0</v>
      </c>
      <c r="F47" s="34" t="e">
        <f t="shared" si="3"/>
        <v>#DIV/0!</v>
      </c>
    </row>
    <row r="48" spans="1:6" s="30" customFormat="1" ht="19.5" customHeight="1">
      <c r="A48" s="42" t="s">
        <v>54</v>
      </c>
      <c r="B48" s="43">
        <v>1010</v>
      </c>
      <c r="C48" s="35"/>
      <c r="D48" s="35"/>
      <c r="E48" s="33">
        <f t="shared" si="2"/>
        <v>0</v>
      </c>
      <c r="F48" s="34" t="e">
        <f t="shared" si="3"/>
        <v>#DIV/0!</v>
      </c>
    </row>
    <row r="49" spans="1:6" s="30" customFormat="1" ht="19.5" customHeight="1">
      <c r="A49" s="44" t="s">
        <v>55</v>
      </c>
      <c r="B49" s="43">
        <v>1011</v>
      </c>
      <c r="C49" s="35"/>
      <c r="D49" s="35"/>
      <c r="E49" s="33">
        <f t="shared" si="2"/>
        <v>0</v>
      </c>
      <c r="F49" s="34" t="e">
        <f t="shared" si="3"/>
        <v>#DIV/0!</v>
      </c>
    </row>
    <row r="50" spans="1:6" s="30" customFormat="1" ht="19.5" customHeight="1">
      <c r="A50" s="1" t="s">
        <v>56</v>
      </c>
      <c r="B50" s="43">
        <v>1012</v>
      </c>
      <c r="C50" s="35"/>
      <c r="D50" s="35"/>
      <c r="E50" s="33">
        <f t="shared" si="2"/>
        <v>0</v>
      </c>
      <c r="F50" s="34" t="e">
        <f t="shared" si="3"/>
        <v>#DIV/0!</v>
      </c>
    </row>
    <row r="51" spans="1:6" s="30" customFormat="1" ht="19.5" customHeight="1">
      <c r="A51" s="45" t="s">
        <v>57</v>
      </c>
      <c r="B51" s="46">
        <v>1013</v>
      </c>
      <c r="C51" s="35"/>
      <c r="D51" s="35"/>
      <c r="E51" s="33">
        <f t="shared" si="2"/>
        <v>0</v>
      </c>
      <c r="F51" s="34" t="e">
        <f t="shared" si="3"/>
        <v>#DIV/0!</v>
      </c>
    </row>
    <row r="52" spans="1:6" s="30" customFormat="1" ht="19.5" customHeight="1">
      <c r="A52" s="47" t="s">
        <v>58</v>
      </c>
      <c r="B52" s="41">
        <v>1014</v>
      </c>
      <c r="C52" s="35"/>
      <c r="D52" s="35"/>
      <c r="E52" s="33">
        <f t="shared" si="2"/>
        <v>0</v>
      </c>
      <c r="F52" s="34" t="e">
        <f t="shared" si="3"/>
        <v>#DIV/0!</v>
      </c>
    </row>
    <row r="53" spans="1:6" s="30" customFormat="1" ht="19.5" customHeight="1">
      <c r="A53" s="47" t="s">
        <v>59</v>
      </c>
      <c r="B53" s="47"/>
      <c r="C53" s="47"/>
      <c r="D53" s="47"/>
      <c r="E53" s="47"/>
      <c r="F53" s="47"/>
    </row>
    <row r="54" spans="1:6" s="30" customFormat="1" ht="19.5" customHeight="1">
      <c r="A54" s="48" t="s">
        <v>60</v>
      </c>
      <c r="B54" s="49">
        <v>1015</v>
      </c>
      <c r="C54" s="36"/>
      <c r="D54" s="36"/>
      <c r="E54" s="33">
        <f aca="true" t="shared" si="4" ref="E54:E61">D54-C54</f>
        <v>0</v>
      </c>
      <c r="F54" s="34" t="e">
        <f aca="true" t="shared" si="5" ref="F54:F61">D54/C54*100</f>
        <v>#DIV/0!</v>
      </c>
    </row>
    <row r="55" spans="1:6" s="30" customFormat="1" ht="19.5" customHeight="1">
      <c r="A55" s="48" t="s">
        <v>61</v>
      </c>
      <c r="B55" s="49">
        <v>1016</v>
      </c>
      <c r="C55" s="36"/>
      <c r="D55" s="36"/>
      <c r="E55" s="33">
        <f t="shared" si="4"/>
        <v>0</v>
      </c>
      <c r="F55" s="34" t="e">
        <f t="shared" si="5"/>
        <v>#DIV/0!</v>
      </c>
    </row>
    <row r="56" spans="1:6" s="30" customFormat="1" ht="18.75">
      <c r="A56" s="48" t="s">
        <v>62</v>
      </c>
      <c r="B56" s="49">
        <v>1017</v>
      </c>
      <c r="C56" s="36"/>
      <c r="D56" s="36"/>
      <c r="E56" s="33">
        <f t="shared" si="4"/>
        <v>0</v>
      </c>
      <c r="F56" s="34" t="e">
        <f t="shared" si="5"/>
        <v>#DIV/0!</v>
      </c>
    </row>
    <row r="57" spans="1:6" s="30" customFormat="1" ht="19.5" customHeight="1">
      <c r="A57" s="48" t="s">
        <v>63</v>
      </c>
      <c r="B57" s="49">
        <v>1018</v>
      </c>
      <c r="C57" s="35"/>
      <c r="D57" s="35"/>
      <c r="E57" s="33">
        <f t="shared" si="4"/>
        <v>0</v>
      </c>
      <c r="F57" s="34" t="e">
        <f t="shared" si="5"/>
        <v>#DIV/0!</v>
      </c>
    </row>
    <row r="58" spans="1:6" s="30" customFormat="1" ht="18.75">
      <c r="A58" s="48" t="s">
        <v>64</v>
      </c>
      <c r="B58" s="49">
        <v>1019</v>
      </c>
      <c r="C58" s="35"/>
      <c r="D58" s="35"/>
      <c r="E58" s="33">
        <f t="shared" si="4"/>
        <v>0</v>
      </c>
      <c r="F58" s="34" t="e">
        <f t="shared" si="5"/>
        <v>#DIV/0!</v>
      </c>
    </row>
    <row r="59" spans="1:6" s="30" customFormat="1" ht="19.5" customHeight="1">
      <c r="A59" s="48" t="s">
        <v>65</v>
      </c>
      <c r="B59" s="49">
        <v>1020</v>
      </c>
      <c r="C59" s="35"/>
      <c r="D59" s="35"/>
      <c r="E59" s="33">
        <f t="shared" si="4"/>
        <v>0</v>
      </c>
      <c r="F59" s="34" t="e">
        <f t="shared" si="5"/>
        <v>#DIV/0!</v>
      </c>
    </row>
    <row r="60" spans="1:6" s="30" customFormat="1" ht="19.5" customHeight="1">
      <c r="A60" s="48" t="s">
        <v>66</v>
      </c>
      <c r="B60" s="50">
        <v>1021</v>
      </c>
      <c r="C60" s="35"/>
      <c r="D60" s="35"/>
      <c r="E60" s="33">
        <f t="shared" si="4"/>
        <v>0</v>
      </c>
      <c r="F60" s="34" t="e">
        <f t="shared" si="5"/>
        <v>#DIV/0!</v>
      </c>
    </row>
    <row r="61" spans="1:6" s="30" customFormat="1" ht="19.5" customHeight="1">
      <c r="A61" s="51" t="s">
        <v>67</v>
      </c>
      <c r="B61" s="50">
        <v>1022</v>
      </c>
      <c r="C61" s="35"/>
      <c r="D61" s="35"/>
      <c r="E61" s="33">
        <f t="shared" si="4"/>
        <v>0</v>
      </c>
      <c r="F61" s="34" t="e">
        <f t="shared" si="5"/>
        <v>#DIV/0!</v>
      </c>
    </row>
    <row r="62" spans="1:6" s="30" customFormat="1" ht="19.5" customHeight="1">
      <c r="A62" s="29" t="s">
        <v>68</v>
      </c>
      <c r="B62" s="29"/>
      <c r="C62" s="29"/>
      <c r="D62" s="29"/>
      <c r="E62" s="29"/>
      <c r="F62" s="29"/>
    </row>
    <row r="63" spans="1:6" s="30" customFormat="1" ht="37.5" customHeight="1">
      <c r="A63" s="52" t="s">
        <v>69</v>
      </c>
      <c r="B63" s="41">
        <v>2000</v>
      </c>
      <c r="C63" s="39"/>
      <c r="D63" s="35"/>
      <c r="E63" s="35">
        <f aca="true" t="shared" si="6" ref="E63:E73">D63-C63</f>
        <v>0</v>
      </c>
      <c r="F63" s="53" t="e">
        <f aca="true" t="shared" si="7" ref="F63:F73">D63/C63*100</f>
        <v>#DIV/0!</v>
      </c>
    </row>
    <row r="64" spans="1:6" s="30" customFormat="1" ht="37.5" customHeight="1">
      <c r="A64" s="52" t="s">
        <v>70</v>
      </c>
      <c r="B64" s="41">
        <v>2001</v>
      </c>
      <c r="C64" s="35"/>
      <c r="D64" s="35"/>
      <c r="E64" s="35">
        <f t="shared" si="6"/>
        <v>0</v>
      </c>
      <c r="F64" s="53" t="e">
        <f t="shared" si="7"/>
        <v>#DIV/0!</v>
      </c>
    </row>
    <row r="65" spans="1:6" s="30" customFormat="1" ht="39.75" customHeight="1">
      <c r="A65" s="54" t="s">
        <v>71</v>
      </c>
      <c r="B65" s="55">
        <v>2002</v>
      </c>
      <c r="C65" s="39"/>
      <c r="D65" s="35"/>
      <c r="E65" s="35">
        <f t="shared" si="6"/>
        <v>0</v>
      </c>
      <c r="F65" s="53" t="e">
        <f t="shared" si="7"/>
        <v>#DIV/0!</v>
      </c>
    </row>
    <row r="66" spans="1:6" s="30" customFormat="1" ht="37.5" customHeight="1">
      <c r="A66" s="54" t="s">
        <v>72</v>
      </c>
      <c r="B66" s="55">
        <v>2003</v>
      </c>
      <c r="C66" s="35"/>
      <c r="D66" s="35"/>
      <c r="E66" s="35">
        <f t="shared" si="6"/>
        <v>0</v>
      </c>
      <c r="F66" s="53" t="e">
        <f t="shared" si="7"/>
        <v>#DIV/0!</v>
      </c>
    </row>
    <row r="67" spans="1:6" s="30" customFormat="1" ht="39.75" customHeight="1">
      <c r="A67" s="54" t="s">
        <v>73</v>
      </c>
      <c r="B67" s="55">
        <v>2004</v>
      </c>
      <c r="C67" s="39"/>
      <c r="D67" s="35"/>
      <c r="E67" s="35">
        <f t="shared" si="6"/>
        <v>0</v>
      </c>
      <c r="F67" s="53" t="e">
        <f t="shared" si="7"/>
        <v>#DIV/0!</v>
      </c>
    </row>
    <row r="68" spans="1:6" s="30" customFormat="1" ht="37.5">
      <c r="A68" s="54" t="s">
        <v>74</v>
      </c>
      <c r="B68" s="55">
        <v>2005</v>
      </c>
      <c r="C68" s="35"/>
      <c r="D68" s="35"/>
      <c r="E68" s="35">
        <f t="shared" si="6"/>
        <v>0</v>
      </c>
      <c r="F68" s="53" t="e">
        <f t="shared" si="7"/>
        <v>#DIV/0!</v>
      </c>
    </row>
    <row r="69" spans="1:6" s="30" customFormat="1" ht="18.75">
      <c r="A69" s="54" t="s">
        <v>75</v>
      </c>
      <c r="B69" s="55">
        <v>2006</v>
      </c>
      <c r="C69" s="35"/>
      <c r="D69" s="35"/>
      <c r="E69" s="35">
        <f t="shared" si="6"/>
        <v>0</v>
      </c>
      <c r="F69" s="53" t="e">
        <f t="shared" si="7"/>
        <v>#DIV/0!</v>
      </c>
    </row>
    <row r="70" spans="1:6" s="30" customFormat="1" ht="18.75">
      <c r="A70" s="54" t="s">
        <v>76</v>
      </c>
      <c r="B70" s="55">
        <v>2007</v>
      </c>
      <c r="C70" s="35"/>
      <c r="D70" s="35"/>
      <c r="E70" s="35">
        <f t="shared" si="6"/>
        <v>0</v>
      </c>
      <c r="F70" s="53" t="e">
        <f t="shared" si="7"/>
        <v>#DIV/0!</v>
      </c>
    </row>
    <row r="71" spans="1:6" s="30" customFormat="1" ht="18.75">
      <c r="A71" s="54" t="s">
        <v>77</v>
      </c>
      <c r="B71" s="55">
        <v>2008</v>
      </c>
      <c r="C71" s="35"/>
      <c r="D71" s="35"/>
      <c r="E71" s="35">
        <f t="shared" si="6"/>
        <v>0</v>
      </c>
      <c r="F71" s="53" t="e">
        <f t="shared" si="7"/>
        <v>#DIV/0!</v>
      </c>
    </row>
    <row r="72" spans="1:6" s="30" customFormat="1" ht="18.75">
      <c r="A72" s="54" t="s">
        <v>78</v>
      </c>
      <c r="B72" s="55">
        <v>2009</v>
      </c>
      <c r="C72" s="35"/>
      <c r="D72" s="35"/>
      <c r="E72" s="35">
        <f t="shared" si="6"/>
        <v>0</v>
      </c>
      <c r="F72" s="53" t="e">
        <f t="shared" si="7"/>
        <v>#DIV/0!</v>
      </c>
    </row>
    <row r="73" spans="1:6" s="30" customFormat="1" ht="19.5">
      <c r="A73" s="56" t="s">
        <v>79</v>
      </c>
      <c r="B73" s="57">
        <v>2010</v>
      </c>
      <c r="C73" s="35"/>
      <c r="D73" s="35"/>
      <c r="E73" s="35">
        <f t="shared" si="6"/>
        <v>0</v>
      </c>
      <c r="F73" s="53" t="e">
        <f t="shared" si="7"/>
        <v>#DIV/0!</v>
      </c>
    </row>
    <row r="74" spans="1:6" s="30" customFormat="1" ht="19.5" customHeight="1">
      <c r="A74" s="58" t="s">
        <v>80</v>
      </c>
      <c r="B74" s="58"/>
      <c r="C74" s="58"/>
      <c r="D74" s="58"/>
      <c r="E74" s="58"/>
      <c r="F74" s="58"/>
    </row>
    <row r="75" spans="1:6" s="30" customFormat="1" ht="19.5" customHeight="1">
      <c r="A75" s="48" t="s">
        <v>81</v>
      </c>
      <c r="B75" s="59">
        <v>3000</v>
      </c>
      <c r="C75" s="33"/>
      <c r="D75" s="33"/>
      <c r="E75" s="36">
        <f aca="true" t="shared" si="8" ref="E75:E86">D75-C75</f>
        <v>0</v>
      </c>
      <c r="F75" s="34" t="e">
        <f aca="true" t="shared" si="9" ref="F75:F86">D75/C75*100</f>
        <v>#DIV/0!</v>
      </c>
    </row>
    <row r="76" spans="1:6" s="30" customFormat="1" ht="19.5" customHeight="1">
      <c r="A76" s="48" t="s">
        <v>82</v>
      </c>
      <c r="B76" s="59">
        <v>3001</v>
      </c>
      <c r="C76" s="35"/>
      <c r="D76" s="33"/>
      <c r="E76" s="36">
        <f t="shared" si="8"/>
        <v>0</v>
      </c>
      <c r="F76" s="34" t="e">
        <f t="shared" si="9"/>
        <v>#DIV/0!</v>
      </c>
    </row>
    <row r="77" spans="1:6" s="30" customFormat="1" ht="19.5" customHeight="1">
      <c r="A77" s="48" t="s">
        <v>83</v>
      </c>
      <c r="B77" s="59">
        <v>3002</v>
      </c>
      <c r="C77" s="39"/>
      <c r="D77" s="34"/>
      <c r="E77" s="36">
        <f t="shared" si="8"/>
        <v>0</v>
      </c>
      <c r="F77" s="34" t="e">
        <f t="shared" si="9"/>
        <v>#DIV/0!</v>
      </c>
    </row>
    <row r="78" spans="1:6" s="30" customFormat="1" ht="19.5" customHeight="1">
      <c r="A78" s="48" t="s">
        <v>84</v>
      </c>
      <c r="B78" s="59">
        <v>3003</v>
      </c>
      <c r="C78" s="39"/>
      <c r="D78" s="33"/>
      <c r="E78" s="36">
        <f t="shared" si="8"/>
        <v>0</v>
      </c>
      <c r="F78" s="34" t="e">
        <f t="shared" si="9"/>
        <v>#DIV/0!</v>
      </c>
    </row>
    <row r="79" spans="1:6" s="30" customFormat="1" ht="37.5">
      <c r="A79" s="48" t="s">
        <v>85</v>
      </c>
      <c r="B79" s="59">
        <v>3004</v>
      </c>
      <c r="C79" s="39"/>
      <c r="D79" s="34"/>
      <c r="E79" s="36">
        <f t="shared" si="8"/>
        <v>0</v>
      </c>
      <c r="F79" s="34" t="e">
        <f t="shared" si="9"/>
        <v>#DIV/0!</v>
      </c>
    </row>
    <row r="80" spans="1:6" s="30" customFormat="1" ht="18.75">
      <c r="A80" s="48" t="s">
        <v>86</v>
      </c>
      <c r="B80" s="60">
        <v>3005</v>
      </c>
      <c r="C80" s="35"/>
      <c r="D80" s="34"/>
      <c r="E80" s="36">
        <f t="shared" si="8"/>
        <v>0</v>
      </c>
      <c r="F80" s="34" t="e">
        <f t="shared" si="9"/>
        <v>#DIV/0!</v>
      </c>
    </row>
    <row r="81" spans="1:6" s="30" customFormat="1" ht="18.75">
      <c r="A81" s="51" t="s">
        <v>87</v>
      </c>
      <c r="B81" s="61">
        <v>3006</v>
      </c>
      <c r="C81" s="39"/>
      <c r="D81" s="33"/>
      <c r="E81" s="36">
        <f t="shared" si="8"/>
        <v>0</v>
      </c>
      <c r="F81" s="34" t="e">
        <f t="shared" si="9"/>
        <v>#DIV/0!</v>
      </c>
    </row>
    <row r="82" spans="1:6" s="30" customFormat="1" ht="19.5" customHeight="1">
      <c r="A82" s="62" t="s">
        <v>88</v>
      </c>
      <c r="B82" s="63">
        <v>3007</v>
      </c>
      <c r="C82" s="64"/>
      <c r="D82" s="65"/>
      <c r="E82" s="36">
        <f t="shared" si="8"/>
        <v>0</v>
      </c>
      <c r="F82" s="34" t="e">
        <f t="shared" si="9"/>
        <v>#DIV/0!</v>
      </c>
    </row>
    <row r="83" spans="1:6" s="30" customFormat="1" ht="19.5" customHeight="1">
      <c r="A83" s="54" t="s">
        <v>89</v>
      </c>
      <c r="B83" s="66">
        <v>3008</v>
      </c>
      <c r="C83" s="67"/>
      <c r="D83" s="67"/>
      <c r="E83" s="36">
        <f t="shared" si="8"/>
        <v>0</v>
      </c>
      <c r="F83" s="34" t="e">
        <f t="shared" si="9"/>
        <v>#DIV/0!</v>
      </c>
    </row>
    <row r="84" spans="1:6" s="30" customFormat="1" ht="19.5" customHeight="1">
      <c r="A84" s="54" t="s">
        <v>90</v>
      </c>
      <c r="B84" s="66">
        <v>3009</v>
      </c>
      <c r="C84" s="67"/>
      <c r="D84" s="67"/>
      <c r="E84" s="36">
        <f t="shared" si="8"/>
        <v>0</v>
      </c>
      <c r="F84" s="34" t="e">
        <f t="shared" si="9"/>
        <v>#DIV/0!</v>
      </c>
    </row>
    <row r="85" spans="1:6" s="30" customFormat="1" ht="19.5" customHeight="1">
      <c r="A85" s="54" t="s">
        <v>91</v>
      </c>
      <c r="B85" s="66">
        <v>3010</v>
      </c>
      <c r="C85" s="39"/>
      <c r="D85" s="67"/>
      <c r="E85" s="36">
        <f t="shared" si="8"/>
        <v>0</v>
      </c>
      <c r="F85" s="34" t="e">
        <f t="shared" si="9"/>
        <v>#DIV/0!</v>
      </c>
    </row>
    <row r="86" spans="1:6" s="30" customFormat="1" ht="19.5" customHeight="1">
      <c r="A86" s="68" t="s">
        <v>92</v>
      </c>
      <c r="B86" s="69">
        <v>3011</v>
      </c>
      <c r="C86" s="70"/>
      <c r="D86" s="70"/>
      <c r="E86" s="36">
        <f t="shared" si="8"/>
        <v>0</v>
      </c>
      <c r="F86" s="34" t="e">
        <f t="shared" si="9"/>
        <v>#DIV/0!</v>
      </c>
    </row>
    <row r="87" spans="1:6" s="30" customFormat="1" ht="19.5" customHeight="1">
      <c r="A87" s="71" t="s">
        <v>93</v>
      </c>
      <c r="B87" s="71"/>
      <c r="C87" s="71"/>
      <c r="D87" s="71"/>
      <c r="E87" s="71"/>
      <c r="F87" s="71"/>
    </row>
    <row r="88" spans="1:6" s="30" customFormat="1" ht="19.5" customHeight="1">
      <c r="A88" s="48" t="s">
        <v>94</v>
      </c>
      <c r="B88" s="60">
        <v>4000</v>
      </c>
      <c r="C88" s="72"/>
      <c r="D88" s="72"/>
      <c r="E88" s="72">
        <f aca="true" t="shared" si="10" ref="E88:E93">D88-C88</f>
        <v>0</v>
      </c>
      <c r="F88" s="73" t="e">
        <f aca="true" t="shared" si="11" ref="F88:F93">D88/C88*100</f>
        <v>#DIV/0!</v>
      </c>
    </row>
    <row r="89" spans="1:6" s="30" customFormat="1" ht="19.5" customHeight="1">
      <c r="A89" s="48" t="s">
        <v>95</v>
      </c>
      <c r="B89" s="60">
        <v>4001</v>
      </c>
      <c r="C89" s="72"/>
      <c r="D89" s="72"/>
      <c r="E89" s="72">
        <f t="shared" si="10"/>
        <v>0</v>
      </c>
      <c r="F89" s="73" t="e">
        <f t="shared" si="11"/>
        <v>#DIV/0!</v>
      </c>
    </row>
    <row r="90" spans="1:6" s="30" customFormat="1" ht="19.5" customHeight="1">
      <c r="A90" s="48" t="s">
        <v>96</v>
      </c>
      <c r="B90" s="60">
        <v>4002</v>
      </c>
      <c r="C90" s="72"/>
      <c r="D90" s="72"/>
      <c r="E90" s="72">
        <f t="shared" si="10"/>
        <v>0</v>
      </c>
      <c r="F90" s="73" t="e">
        <f t="shared" si="11"/>
        <v>#DIV/0!</v>
      </c>
    </row>
    <row r="91" spans="1:6" s="30" customFormat="1" ht="39" customHeight="1">
      <c r="A91" s="48" t="s">
        <v>97</v>
      </c>
      <c r="B91" s="60">
        <v>4003</v>
      </c>
      <c r="C91" s="72"/>
      <c r="D91" s="72"/>
      <c r="E91" s="72">
        <f t="shared" si="10"/>
        <v>0</v>
      </c>
      <c r="F91" s="73" t="e">
        <f t="shared" si="11"/>
        <v>#DIV/0!</v>
      </c>
    </row>
    <row r="92" spans="1:6" s="30" customFormat="1" ht="19.5" customHeight="1">
      <c r="A92" s="48" t="s">
        <v>95</v>
      </c>
      <c r="B92" s="60">
        <v>4004</v>
      </c>
      <c r="C92" s="72"/>
      <c r="D92" s="72"/>
      <c r="E92" s="72">
        <f t="shared" si="10"/>
        <v>0</v>
      </c>
      <c r="F92" s="73" t="e">
        <f t="shared" si="11"/>
        <v>#DIV/0!</v>
      </c>
    </row>
    <row r="93" spans="1:6" s="30" customFormat="1" ht="19.5" customHeight="1">
      <c r="A93" s="48" t="s">
        <v>96</v>
      </c>
      <c r="B93" s="60">
        <v>4005</v>
      </c>
      <c r="C93" s="72"/>
      <c r="D93" s="72"/>
      <c r="E93" s="72">
        <f t="shared" si="10"/>
        <v>0</v>
      </c>
      <c r="F93" s="73" t="e">
        <f t="shared" si="11"/>
        <v>#DIV/0!</v>
      </c>
    </row>
    <row r="94" spans="1:6" s="30" customFormat="1" ht="19.5" customHeight="1">
      <c r="A94" s="74" t="s">
        <v>98</v>
      </c>
      <c r="B94" s="74"/>
      <c r="C94" s="74"/>
      <c r="D94" s="74"/>
      <c r="E94" s="74"/>
      <c r="F94" s="74"/>
    </row>
    <row r="95" spans="1:6" s="30" customFormat="1" ht="19.5">
      <c r="A95" s="75" t="s">
        <v>99</v>
      </c>
      <c r="B95" s="76">
        <v>5040</v>
      </c>
      <c r="C95" s="77"/>
      <c r="D95" s="77"/>
      <c r="E95" s="78">
        <f>D95-C95</f>
        <v>0</v>
      </c>
      <c r="F95" s="53" t="e">
        <f>D95/C95*100</f>
        <v>#DIV/0!</v>
      </c>
    </row>
    <row r="96" spans="1:6" s="30" customFormat="1" ht="19.5" customHeight="1">
      <c r="A96" s="29" t="s">
        <v>100</v>
      </c>
      <c r="B96" s="29"/>
      <c r="C96" s="29"/>
      <c r="D96" s="29"/>
      <c r="E96" s="29"/>
      <c r="F96" s="29"/>
    </row>
    <row r="97" spans="1:6" s="30" customFormat="1" ht="19.5" customHeight="1">
      <c r="A97" s="75" t="s">
        <v>101</v>
      </c>
      <c r="B97" s="76">
        <v>6000</v>
      </c>
      <c r="C97" s="77"/>
      <c r="D97" s="77"/>
      <c r="E97" s="79">
        <f aca="true" t="shared" si="12" ref="E97:E109">D97-C97</f>
        <v>0</v>
      </c>
      <c r="F97" s="53" t="e">
        <f aca="true" t="shared" si="13" ref="F97:F109">D97/C97*100</f>
        <v>#DIV/0!</v>
      </c>
    </row>
    <row r="98" spans="1:6" s="30" customFormat="1" ht="19.5" customHeight="1">
      <c r="A98" s="75" t="s">
        <v>102</v>
      </c>
      <c r="B98" s="76">
        <v>6001</v>
      </c>
      <c r="C98" s="77"/>
      <c r="D98" s="77"/>
      <c r="E98" s="79">
        <f t="shared" si="12"/>
        <v>0</v>
      </c>
      <c r="F98" s="53" t="e">
        <f t="shared" si="13"/>
        <v>#DIV/0!</v>
      </c>
    </row>
    <row r="99" spans="1:6" s="30" customFormat="1" ht="19.5" customHeight="1">
      <c r="A99" s="75" t="s">
        <v>103</v>
      </c>
      <c r="B99" s="76">
        <v>6002</v>
      </c>
      <c r="C99" s="77"/>
      <c r="D99" s="77"/>
      <c r="E99" s="79">
        <f t="shared" si="12"/>
        <v>0</v>
      </c>
      <c r="F99" s="53" t="e">
        <f t="shared" si="13"/>
        <v>#DIV/0!</v>
      </c>
    </row>
    <row r="100" spans="1:6" s="30" customFormat="1" ht="19.5" customHeight="1">
      <c r="A100" s="75" t="s">
        <v>104</v>
      </c>
      <c r="B100" s="76">
        <v>6003</v>
      </c>
      <c r="C100" s="77"/>
      <c r="D100" s="77"/>
      <c r="E100" s="79">
        <f t="shared" si="12"/>
        <v>0</v>
      </c>
      <c r="F100" s="53" t="e">
        <f t="shared" si="13"/>
        <v>#DIV/0!</v>
      </c>
    </row>
    <row r="101" spans="1:6" s="30" customFormat="1" ht="19.5" customHeight="1">
      <c r="A101" s="80" t="s">
        <v>105</v>
      </c>
      <c r="B101" s="12">
        <v>6010</v>
      </c>
      <c r="C101" s="77"/>
      <c r="D101" s="77"/>
      <c r="E101" s="79">
        <f t="shared" si="12"/>
        <v>0</v>
      </c>
      <c r="F101" s="53" t="e">
        <f t="shared" si="13"/>
        <v>#DIV/0!</v>
      </c>
    </row>
    <row r="102" spans="1:6" s="30" customFormat="1" ht="18.75">
      <c r="A102" s="80" t="s">
        <v>106</v>
      </c>
      <c r="B102" s="12">
        <v>6011</v>
      </c>
      <c r="C102" s="77"/>
      <c r="D102" s="77"/>
      <c r="E102" s="79">
        <f t="shared" si="12"/>
        <v>0</v>
      </c>
      <c r="F102" s="53" t="e">
        <f t="shared" si="13"/>
        <v>#DIV/0!</v>
      </c>
    </row>
    <row r="103" spans="1:6" s="30" customFormat="1" ht="19.5" customHeight="1">
      <c r="A103" s="62" t="s">
        <v>107</v>
      </c>
      <c r="B103" s="46">
        <v>6020</v>
      </c>
      <c r="C103" s="81"/>
      <c r="D103" s="81"/>
      <c r="E103" s="79">
        <f t="shared" si="12"/>
        <v>0</v>
      </c>
      <c r="F103" s="53" t="e">
        <f t="shared" si="13"/>
        <v>#DIV/0!</v>
      </c>
    </row>
    <row r="104" spans="1:6" s="30" customFormat="1" ht="19.5" customHeight="1">
      <c r="A104" s="80" t="s">
        <v>108</v>
      </c>
      <c r="B104" s="12">
        <v>6030</v>
      </c>
      <c r="C104" s="77"/>
      <c r="D104" s="77"/>
      <c r="E104" s="79">
        <f t="shared" si="12"/>
        <v>0</v>
      </c>
      <c r="F104" s="53" t="e">
        <f t="shared" si="13"/>
        <v>#DIV/0!</v>
      </c>
    </row>
    <row r="105" spans="1:6" s="30" customFormat="1" ht="19.5" customHeight="1">
      <c r="A105" s="80" t="s">
        <v>109</v>
      </c>
      <c r="B105" s="12">
        <v>6040</v>
      </c>
      <c r="C105" s="77"/>
      <c r="D105" s="77"/>
      <c r="E105" s="79">
        <f t="shared" si="12"/>
        <v>0</v>
      </c>
      <c r="F105" s="53" t="e">
        <f t="shared" si="13"/>
        <v>#DIV/0!</v>
      </c>
    </row>
    <row r="106" spans="1:6" s="30" customFormat="1" ht="19.5" customHeight="1">
      <c r="A106" s="62" t="s">
        <v>110</v>
      </c>
      <c r="B106" s="46">
        <v>6050</v>
      </c>
      <c r="C106" s="81"/>
      <c r="D106" s="81"/>
      <c r="E106" s="79">
        <f t="shared" si="12"/>
        <v>0</v>
      </c>
      <c r="F106" s="53" t="e">
        <f t="shared" si="13"/>
        <v>#DIV/0!</v>
      </c>
    </row>
    <row r="107" spans="1:6" s="30" customFormat="1" ht="19.5" customHeight="1">
      <c r="A107" s="80" t="s">
        <v>111</v>
      </c>
      <c r="B107" s="12">
        <v>6060</v>
      </c>
      <c r="C107" s="77"/>
      <c r="D107" s="77"/>
      <c r="E107" s="79">
        <f t="shared" si="12"/>
        <v>0</v>
      </c>
      <c r="F107" s="53" t="e">
        <f t="shared" si="13"/>
        <v>#DIV/0!</v>
      </c>
    </row>
    <row r="108" spans="1:6" s="30" customFormat="1" ht="18.75">
      <c r="A108" s="80" t="s">
        <v>112</v>
      </c>
      <c r="B108" s="12">
        <v>6070</v>
      </c>
      <c r="C108" s="77"/>
      <c r="D108" s="77"/>
      <c r="E108" s="79">
        <f t="shared" si="12"/>
        <v>0</v>
      </c>
      <c r="F108" s="53" t="e">
        <f t="shared" si="13"/>
        <v>#DIV/0!</v>
      </c>
    </row>
    <row r="109" spans="1:6" s="30" customFormat="1" ht="19.5" customHeight="1">
      <c r="A109" s="62" t="s">
        <v>113</v>
      </c>
      <c r="B109" s="46">
        <v>6080</v>
      </c>
      <c r="C109" s="81"/>
      <c r="D109" s="81"/>
      <c r="E109" s="79">
        <f t="shared" si="12"/>
        <v>0</v>
      </c>
      <c r="F109" s="53" t="e">
        <f t="shared" si="13"/>
        <v>#DIV/0!</v>
      </c>
    </row>
    <row r="110" spans="1:6" s="30" customFormat="1" ht="19.5" customHeight="1">
      <c r="A110" s="58" t="s">
        <v>114</v>
      </c>
      <c r="B110" s="58"/>
      <c r="C110" s="58"/>
      <c r="D110" s="58"/>
      <c r="E110" s="58"/>
      <c r="F110" s="58"/>
    </row>
    <row r="111" spans="1:6" s="30" customFormat="1" ht="19.5" customHeight="1">
      <c r="A111" s="82" t="s">
        <v>115</v>
      </c>
      <c r="B111" s="83" t="s">
        <v>116</v>
      </c>
      <c r="C111" s="84"/>
      <c r="D111" s="84"/>
      <c r="E111" s="84">
        <f aca="true" t="shared" si="14" ref="E111:E118">D111-C111</f>
        <v>0</v>
      </c>
      <c r="F111" s="85" t="e">
        <f aca="true" t="shared" si="15" ref="F111:F118">D111/C111*100</f>
        <v>#DIV/0!</v>
      </c>
    </row>
    <row r="112" spans="1:6" s="30" customFormat="1" ht="19.5" customHeight="1">
      <c r="A112" s="80" t="s">
        <v>117</v>
      </c>
      <c r="B112" s="86" t="s">
        <v>118</v>
      </c>
      <c r="C112" s="87"/>
      <c r="D112" s="87"/>
      <c r="E112" s="84">
        <f t="shared" si="14"/>
        <v>0</v>
      </c>
      <c r="F112" s="85" t="e">
        <f t="shared" si="15"/>
        <v>#DIV/0!</v>
      </c>
    </row>
    <row r="113" spans="1:6" s="30" customFormat="1" ht="19.5" customHeight="1">
      <c r="A113" s="80" t="s">
        <v>119</v>
      </c>
      <c r="B113" s="86" t="s">
        <v>120</v>
      </c>
      <c r="C113" s="87"/>
      <c r="D113" s="87"/>
      <c r="E113" s="84">
        <f t="shared" si="14"/>
        <v>0</v>
      </c>
      <c r="F113" s="85" t="e">
        <f t="shared" si="15"/>
        <v>#DIV/0!</v>
      </c>
    </row>
    <row r="114" spans="1:6" s="30" customFormat="1" ht="19.5" customHeight="1">
      <c r="A114" s="80" t="s">
        <v>121</v>
      </c>
      <c r="B114" s="86" t="s">
        <v>122</v>
      </c>
      <c r="C114" s="87"/>
      <c r="D114" s="87"/>
      <c r="E114" s="84">
        <f t="shared" si="14"/>
        <v>0</v>
      </c>
      <c r="F114" s="85" t="e">
        <f t="shared" si="15"/>
        <v>#DIV/0!</v>
      </c>
    </row>
    <row r="115" spans="1:6" s="30" customFormat="1" ht="19.5" customHeight="1">
      <c r="A115" s="62" t="s">
        <v>123</v>
      </c>
      <c r="B115" s="88" t="s">
        <v>124</v>
      </c>
      <c r="C115" s="89"/>
      <c r="D115" s="89"/>
      <c r="E115" s="84">
        <f t="shared" si="14"/>
        <v>0</v>
      </c>
      <c r="F115" s="85" t="e">
        <f t="shared" si="15"/>
        <v>#DIV/0!</v>
      </c>
    </row>
    <row r="116" spans="1:6" s="30" customFormat="1" ht="19.5" customHeight="1">
      <c r="A116" s="80" t="s">
        <v>117</v>
      </c>
      <c r="B116" s="86" t="s">
        <v>125</v>
      </c>
      <c r="C116" s="87"/>
      <c r="D116" s="87"/>
      <c r="E116" s="84">
        <f t="shared" si="14"/>
        <v>0</v>
      </c>
      <c r="F116" s="85" t="e">
        <f t="shared" si="15"/>
        <v>#DIV/0!</v>
      </c>
    </row>
    <row r="117" spans="1:6" s="30" customFormat="1" ht="19.5" customHeight="1">
      <c r="A117" s="90" t="s">
        <v>119</v>
      </c>
      <c r="B117" s="91" t="s">
        <v>126</v>
      </c>
      <c r="C117" s="92"/>
      <c r="D117" s="92"/>
      <c r="E117" s="84">
        <f t="shared" si="14"/>
        <v>0</v>
      </c>
      <c r="F117" s="85" t="e">
        <f t="shared" si="15"/>
        <v>#DIV/0!</v>
      </c>
    </row>
    <row r="118" spans="1:6" s="30" customFormat="1" ht="19.5" customHeight="1">
      <c r="A118" s="93" t="s">
        <v>121</v>
      </c>
      <c r="B118" s="94" t="s">
        <v>127</v>
      </c>
      <c r="C118" s="92"/>
      <c r="D118" s="92"/>
      <c r="E118" s="84">
        <f t="shared" si="14"/>
        <v>0</v>
      </c>
      <c r="F118" s="85" t="e">
        <f t="shared" si="15"/>
        <v>#DIV/0!</v>
      </c>
    </row>
    <row r="119" spans="1:6" s="30" customFormat="1" ht="19.5" customHeight="1">
      <c r="A119" s="95" t="s">
        <v>128</v>
      </c>
      <c r="B119" s="95"/>
      <c r="C119" s="95"/>
      <c r="D119" s="95"/>
      <c r="E119" s="95"/>
      <c r="F119" s="95"/>
    </row>
    <row r="120" spans="1:6" s="30" customFormat="1" ht="60.75" customHeight="1">
      <c r="A120" s="96" t="s">
        <v>129</v>
      </c>
      <c r="B120" s="97" t="s">
        <v>130</v>
      </c>
      <c r="C120" s="89"/>
      <c r="D120" s="89"/>
      <c r="E120" s="98">
        <f aca="true" t="shared" si="16" ref="E120:E126">D120-C120</f>
        <v>0</v>
      </c>
      <c r="F120" s="99" t="e">
        <f aca="true" t="shared" si="17" ref="F120:F126">D120/C120*100</f>
        <v>#DIV/0!</v>
      </c>
    </row>
    <row r="121" spans="1:6" s="30" customFormat="1" ht="18.75">
      <c r="A121" s="48" t="s">
        <v>131</v>
      </c>
      <c r="B121" s="91" t="s">
        <v>132</v>
      </c>
      <c r="C121" s="79"/>
      <c r="D121" s="79"/>
      <c r="E121" s="98">
        <f t="shared" si="16"/>
        <v>0</v>
      </c>
      <c r="F121" s="99" t="e">
        <f t="shared" si="17"/>
        <v>#DIV/0!</v>
      </c>
    </row>
    <row r="122" spans="1:6" s="30" customFormat="1" ht="18.75">
      <c r="A122" s="48" t="s">
        <v>133</v>
      </c>
      <c r="B122" s="91" t="s">
        <v>134</v>
      </c>
      <c r="C122" s="79"/>
      <c r="D122" s="79"/>
      <c r="E122" s="98">
        <f t="shared" si="16"/>
        <v>0</v>
      </c>
      <c r="F122" s="99" t="e">
        <f t="shared" si="17"/>
        <v>#DIV/0!</v>
      </c>
    </row>
    <row r="123" spans="1:6" s="30" customFormat="1" ht="19.5" customHeight="1">
      <c r="A123" s="100" t="s">
        <v>63</v>
      </c>
      <c r="B123" s="97" t="s">
        <v>135</v>
      </c>
      <c r="C123" s="36"/>
      <c r="D123" s="36"/>
      <c r="E123" s="98">
        <f t="shared" si="16"/>
        <v>0</v>
      </c>
      <c r="F123" s="99" t="e">
        <f t="shared" si="17"/>
        <v>#DIV/0!</v>
      </c>
    </row>
    <row r="124" spans="1:6" s="30" customFormat="1" ht="37.5">
      <c r="A124" s="100" t="s">
        <v>136</v>
      </c>
      <c r="B124" s="97" t="s">
        <v>137</v>
      </c>
      <c r="C124" s="101"/>
      <c r="D124" s="102"/>
      <c r="E124" s="98">
        <f t="shared" si="16"/>
        <v>0</v>
      </c>
      <c r="F124" s="99" t="e">
        <f t="shared" si="17"/>
        <v>#DIV/0!</v>
      </c>
    </row>
    <row r="125" spans="1:6" s="30" customFormat="1" ht="19.5" customHeight="1">
      <c r="A125" s="48" t="s">
        <v>131</v>
      </c>
      <c r="B125" s="91" t="s">
        <v>138</v>
      </c>
      <c r="C125" s="36"/>
      <c r="D125" s="78"/>
      <c r="E125" s="98">
        <f t="shared" si="16"/>
        <v>0</v>
      </c>
      <c r="F125" s="99" t="e">
        <f t="shared" si="17"/>
        <v>#DIV/0!</v>
      </c>
    </row>
    <row r="126" spans="1:6" s="30" customFormat="1" ht="19.5" customHeight="1">
      <c r="A126" s="48" t="s">
        <v>133</v>
      </c>
      <c r="B126" s="91" t="s">
        <v>139</v>
      </c>
      <c r="C126" s="36"/>
      <c r="D126" s="78"/>
      <c r="E126" s="98">
        <f t="shared" si="16"/>
        <v>0</v>
      </c>
      <c r="F126" s="99" t="e">
        <f t="shared" si="17"/>
        <v>#DIV/0!</v>
      </c>
    </row>
    <row r="127" spans="1:6" s="30" customFormat="1" ht="19.5" customHeight="1">
      <c r="A127" s="103"/>
      <c r="B127" s="104"/>
      <c r="C127" s="105"/>
      <c r="D127" s="105"/>
      <c r="E127" s="105"/>
      <c r="F127" s="106"/>
    </row>
    <row r="128" spans="1:6" s="30" customFormat="1" ht="19.5" customHeight="1">
      <c r="A128" s="103"/>
      <c r="B128" s="104"/>
      <c r="C128" s="105"/>
      <c r="D128" s="105"/>
      <c r="E128" s="105"/>
      <c r="F128" s="106"/>
    </row>
    <row r="129" ht="18.75">
      <c r="A129" s="107"/>
    </row>
    <row r="130" spans="1:6" ht="18.75" customHeight="1">
      <c r="A130" s="108" t="s">
        <v>140</v>
      </c>
      <c r="C130" s="109"/>
      <c r="D130" s="110"/>
      <c r="E130" s="110"/>
      <c r="F130" s="110"/>
    </row>
    <row r="131" spans="1:7" s="112" customFormat="1" ht="19.5" customHeight="1">
      <c r="A131" s="111" t="s">
        <v>141</v>
      </c>
      <c r="B131" s="1"/>
      <c r="C131" s="2"/>
      <c r="D131" s="2"/>
      <c r="E131" s="2" t="s">
        <v>142</v>
      </c>
      <c r="F131" s="2"/>
      <c r="G131" s="3"/>
    </row>
    <row r="132" ht="18.75">
      <c r="A132" s="107"/>
    </row>
    <row r="133" ht="18.75">
      <c r="A133" s="107"/>
    </row>
    <row r="134" ht="18.75">
      <c r="A134" s="107"/>
    </row>
    <row r="135" ht="18.75">
      <c r="A135" s="107"/>
    </row>
    <row r="136" s="1" customFormat="1" ht="18.75">
      <c r="A136" s="107"/>
    </row>
    <row r="137" s="1" customFormat="1" ht="18.75">
      <c r="A137" s="107"/>
    </row>
    <row r="138" s="1" customFormat="1" ht="18.75">
      <c r="A138" s="107"/>
    </row>
    <row r="139" s="1" customFormat="1" ht="18.75">
      <c r="A139" s="107"/>
    </row>
    <row r="140" s="1" customFormat="1" ht="18.75">
      <c r="A140" s="107"/>
    </row>
    <row r="141" s="1" customFormat="1" ht="18.75">
      <c r="A141" s="107"/>
    </row>
    <row r="142" s="1" customFormat="1" ht="18.75">
      <c r="A142" s="107"/>
    </row>
    <row r="143" s="1" customFormat="1" ht="18.75">
      <c r="A143" s="107"/>
    </row>
    <row r="144" s="1" customFormat="1" ht="18.75">
      <c r="A144" s="107"/>
    </row>
    <row r="145" s="1" customFormat="1" ht="18.75">
      <c r="A145" s="107"/>
    </row>
    <row r="146" s="1" customFormat="1" ht="18.75">
      <c r="A146" s="107"/>
    </row>
    <row r="147" s="1" customFormat="1" ht="18.75">
      <c r="A147" s="107"/>
    </row>
    <row r="148" s="1" customFormat="1" ht="18.75">
      <c r="A148" s="107"/>
    </row>
    <row r="149" s="1" customFormat="1" ht="18.75">
      <c r="A149" s="107"/>
    </row>
    <row r="150" s="1" customFormat="1" ht="18.75">
      <c r="A150" s="107"/>
    </row>
    <row r="151" s="1" customFormat="1" ht="18.75">
      <c r="A151" s="107"/>
    </row>
    <row r="152" s="1" customFormat="1" ht="18.75">
      <c r="A152" s="107"/>
    </row>
    <row r="153" s="1" customFormat="1" ht="18.75">
      <c r="A153" s="107"/>
    </row>
    <row r="154" s="1" customFormat="1" ht="18.75">
      <c r="A154" s="107"/>
    </row>
    <row r="155" s="1" customFormat="1" ht="18.75">
      <c r="A155" s="107"/>
    </row>
    <row r="156" s="1" customFormat="1" ht="18.75">
      <c r="A156" s="107"/>
    </row>
    <row r="157" s="1" customFormat="1" ht="18.75">
      <c r="A157" s="107"/>
    </row>
    <row r="158" s="1" customFormat="1" ht="18.75">
      <c r="A158" s="107"/>
    </row>
    <row r="159" s="1" customFormat="1" ht="18.75">
      <c r="A159" s="107"/>
    </row>
    <row r="160" s="1" customFormat="1" ht="18.75">
      <c r="A160" s="107"/>
    </row>
    <row r="161" s="1" customFormat="1" ht="18.75">
      <c r="A161" s="107"/>
    </row>
    <row r="162" s="1" customFormat="1" ht="18.75">
      <c r="A162" s="107"/>
    </row>
    <row r="163" s="1" customFormat="1" ht="18.75">
      <c r="A163" s="107"/>
    </row>
    <row r="164" s="1" customFormat="1" ht="18.75">
      <c r="A164" s="107"/>
    </row>
    <row r="165" s="1" customFormat="1" ht="18.75">
      <c r="A165" s="107"/>
    </row>
    <row r="166" s="1" customFormat="1" ht="18.75">
      <c r="A166" s="107"/>
    </row>
    <row r="167" s="1" customFormat="1" ht="18.75">
      <c r="A167" s="107"/>
    </row>
    <row r="168" s="1" customFormat="1" ht="18.75">
      <c r="A168" s="107"/>
    </row>
    <row r="169" s="1" customFormat="1" ht="18.75">
      <c r="A169" s="107"/>
    </row>
    <row r="170" s="1" customFormat="1" ht="18.75">
      <c r="A170" s="107"/>
    </row>
    <row r="171" s="1" customFormat="1" ht="18.75">
      <c r="A171" s="107"/>
    </row>
    <row r="172" s="1" customFormat="1" ht="18.75">
      <c r="A172" s="107"/>
    </row>
    <row r="173" s="1" customFormat="1" ht="18.75">
      <c r="A173" s="107"/>
    </row>
    <row r="174" s="1" customFormat="1" ht="18.75">
      <c r="A174" s="107"/>
    </row>
    <row r="175" s="1" customFormat="1" ht="18.75">
      <c r="A175" s="107"/>
    </row>
    <row r="176" s="1" customFormat="1" ht="18.75">
      <c r="A176" s="107"/>
    </row>
    <row r="177" s="1" customFormat="1" ht="18.75">
      <c r="A177" s="107"/>
    </row>
    <row r="178" s="1" customFormat="1" ht="18.75">
      <c r="A178" s="107"/>
    </row>
    <row r="179" s="1" customFormat="1" ht="18.75">
      <c r="A179" s="107"/>
    </row>
    <row r="180" s="1" customFormat="1" ht="18.75">
      <c r="A180" s="107"/>
    </row>
    <row r="181" s="1" customFormat="1" ht="18.75">
      <c r="A181" s="107"/>
    </row>
    <row r="182" s="1" customFormat="1" ht="18.75">
      <c r="A182" s="107"/>
    </row>
    <row r="183" s="1" customFormat="1" ht="18.75">
      <c r="A183" s="107"/>
    </row>
    <row r="184" s="1" customFormat="1" ht="18.75">
      <c r="A184" s="107"/>
    </row>
    <row r="185" s="1" customFormat="1" ht="18.75">
      <c r="A185" s="107"/>
    </row>
    <row r="186" s="1" customFormat="1" ht="18.75">
      <c r="A186" s="107"/>
    </row>
    <row r="187" s="1" customFormat="1" ht="18.75">
      <c r="A187" s="107"/>
    </row>
    <row r="188" s="1" customFormat="1" ht="18.75">
      <c r="A188" s="107"/>
    </row>
    <row r="189" s="1" customFormat="1" ht="18.75">
      <c r="A189" s="107"/>
    </row>
    <row r="190" s="1" customFormat="1" ht="18.75">
      <c r="A190" s="107"/>
    </row>
    <row r="191" s="1" customFormat="1" ht="18.75">
      <c r="A191" s="107"/>
    </row>
    <row r="192" s="1" customFormat="1" ht="18.75">
      <c r="A192" s="107"/>
    </row>
    <row r="193" s="1" customFormat="1" ht="18.75">
      <c r="A193" s="107"/>
    </row>
    <row r="194" s="1" customFormat="1" ht="18.75">
      <c r="A194" s="107"/>
    </row>
    <row r="195" s="1" customFormat="1" ht="18.75">
      <c r="A195" s="107"/>
    </row>
    <row r="196" s="1" customFormat="1" ht="18.75">
      <c r="A196" s="107"/>
    </row>
    <row r="197" s="1" customFormat="1" ht="18.75">
      <c r="A197" s="107"/>
    </row>
    <row r="198" s="1" customFormat="1" ht="18.75">
      <c r="A198" s="107"/>
    </row>
    <row r="199" s="1" customFormat="1" ht="18.75">
      <c r="A199" s="107"/>
    </row>
    <row r="200" s="1" customFormat="1" ht="18.75">
      <c r="A200" s="107"/>
    </row>
    <row r="201" s="1" customFormat="1" ht="18.75">
      <c r="A201" s="107"/>
    </row>
    <row r="202" s="1" customFormat="1" ht="18.75">
      <c r="A202" s="107"/>
    </row>
    <row r="203" s="1" customFormat="1" ht="18.75">
      <c r="A203" s="107"/>
    </row>
    <row r="204" s="1" customFormat="1" ht="18.75">
      <c r="A204" s="107"/>
    </row>
    <row r="205" s="1" customFormat="1" ht="18.75">
      <c r="A205" s="107"/>
    </row>
    <row r="206" s="1" customFormat="1" ht="18.75">
      <c r="A206" s="107"/>
    </row>
    <row r="207" s="1" customFormat="1" ht="18.75">
      <c r="A207" s="107"/>
    </row>
    <row r="208" s="1" customFormat="1" ht="18.75">
      <c r="A208" s="107"/>
    </row>
    <row r="209" s="1" customFormat="1" ht="18.75">
      <c r="A209" s="107"/>
    </row>
    <row r="210" s="1" customFormat="1" ht="18.75">
      <c r="A210" s="107"/>
    </row>
    <row r="211" s="1" customFormat="1" ht="18.75">
      <c r="A211" s="107"/>
    </row>
    <row r="212" s="1" customFormat="1" ht="18.75">
      <c r="A212" s="107"/>
    </row>
    <row r="213" s="1" customFormat="1" ht="18.75">
      <c r="A213" s="107"/>
    </row>
    <row r="214" s="1" customFormat="1" ht="18.75">
      <c r="A214" s="107"/>
    </row>
    <row r="215" s="1" customFormat="1" ht="18.75">
      <c r="A215" s="107"/>
    </row>
    <row r="216" s="1" customFormat="1" ht="18.75">
      <c r="A216" s="107"/>
    </row>
    <row r="217" s="1" customFormat="1" ht="18.75">
      <c r="A217" s="107"/>
    </row>
    <row r="218" s="1" customFormat="1" ht="18.75">
      <c r="A218" s="107"/>
    </row>
    <row r="219" s="1" customFormat="1" ht="18.75">
      <c r="A219" s="107"/>
    </row>
    <row r="220" s="1" customFormat="1" ht="18.75">
      <c r="A220" s="107"/>
    </row>
    <row r="221" s="1" customFormat="1" ht="18.75">
      <c r="A221" s="107"/>
    </row>
    <row r="222" s="1" customFormat="1" ht="18.75">
      <c r="A222" s="107"/>
    </row>
    <row r="223" s="1" customFormat="1" ht="18.75">
      <c r="A223" s="107"/>
    </row>
    <row r="224" s="1" customFormat="1" ht="18.75">
      <c r="A224" s="107"/>
    </row>
    <row r="225" s="1" customFormat="1" ht="18.75">
      <c r="A225" s="107"/>
    </row>
    <row r="226" s="1" customFormat="1" ht="18.75">
      <c r="A226" s="107"/>
    </row>
    <row r="227" s="1" customFormat="1" ht="18.75">
      <c r="A227" s="107"/>
    </row>
    <row r="228" s="1" customFormat="1" ht="18.75">
      <c r="A228" s="107"/>
    </row>
    <row r="229" s="1" customFormat="1" ht="18.75">
      <c r="A229" s="107"/>
    </row>
    <row r="230" s="1" customFormat="1" ht="18.75">
      <c r="A230" s="107"/>
    </row>
    <row r="231" s="1" customFormat="1" ht="18.75">
      <c r="A231" s="107"/>
    </row>
    <row r="232" s="1" customFormat="1" ht="18.75">
      <c r="A232" s="107"/>
    </row>
    <row r="233" s="1" customFormat="1" ht="18.75">
      <c r="A233" s="107"/>
    </row>
    <row r="234" s="1" customFormat="1" ht="18.75">
      <c r="A234" s="107"/>
    </row>
    <row r="235" s="1" customFormat="1" ht="18.75">
      <c r="A235" s="107"/>
    </row>
    <row r="236" s="1" customFormat="1" ht="18.75">
      <c r="A236" s="107"/>
    </row>
    <row r="237" s="1" customFormat="1" ht="18.75">
      <c r="A237" s="107"/>
    </row>
    <row r="238" s="1" customFormat="1" ht="18.75">
      <c r="A238" s="107"/>
    </row>
    <row r="239" s="1" customFormat="1" ht="18.75">
      <c r="A239" s="107"/>
    </row>
    <row r="240" s="1" customFormat="1" ht="18.75">
      <c r="A240" s="107"/>
    </row>
    <row r="241" s="1" customFormat="1" ht="18.75">
      <c r="A241" s="107"/>
    </row>
    <row r="242" s="1" customFormat="1" ht="18.75">
      <c r="A242" s="107"/>
    </row>
    <row r="243" s="1" customFormat="1" ht="18.75">
      <c r="A243" s="107"/>
    </row>
    <row r="244" s="1" customFormat="1" ht="18.75">
      <c r="A244" s="107"/>
    </row>
    <row r="245" s="1" customFormat="1" ht="18.75">
      <c r="A245" s="107"/>
    </row>
    <row r="246" s="1" customFormat="1" ht="18.75">
      <c r="A246" s="107"/>
    </row>
    <row r="247" s="1" customFormat="1" ht="18.75">
      <c r="A247" s="107"/>
    </row>
    <row r="248" s="1" customFormat="1" ht="18.75">
      <c r="A248" s="107"/>
    </row>
    <row r="249" s="1" customFormat="1" ht="18.75">
      <c r="A249" s="107"/>
    </row>
    <row r="250" s="1" customFormat="1" ht="18.75">
      <c r="A250" s="107"/>
    </row>
    <row r="251" s="1" customFormat="1" ht="18.75">
      <c r="A251" s="107"/>
    </row>
    <row r="252" s="1" customFormat="1" ht="18.75">
      <c r="A252" s="107"/>
    </row>
    <row r="253" s="1" customFormat="1" ht="18.75">
      <c r="A253" s="107"/>
    </row>
    <row r="254" s="1" customFormat="1" ht="18.75">
      <c r="A254" s="107"/>
    </row>
    <row r="255" s="1" customFormat="1" ht="18.75">
      <c r="A255" s="107"/>
    </row>
    <row r="256" s="1" customFormat="1" ht="18.75">
      <c r="A256" s="107"/>
    </row>
    <row r="257" s="1" customFormat="1" ht="18.75">
      <c r="A257" s="107"/>
    </row>
    <row r="258" s="1" customFormat="1" ht="18.75">
      <c r="A258" s="107"/>
    </row>
    <row r="259" s="1" customFormat="1" ht="18.75">
      <c r="A259" s="107"/>
    </row>
    <row r="260" s="1" customFormat="1" ht="18.75">
      <c r="A260" s="107"/>
    </row>
    <row r="261" s="1" customFormat="1" ht="18.75">
      <c r="A261" s="107"/>
    </row>
    <row r="262" s="1" customFormat="1" ht="18.75">
      <c r="A262" s="107"/>
    </row>
    <row r="263" s="1" customFormat="1" ht="18.75">
      <c r="A263" s="107"/>
    </row>
    <row r="264" s="1" customFormat="1" ht="18.75">
      <c r="A264" s="107"/>
    </row>
    <row r="265" s="1" customFormat="1" ht="18.75">
      <c r="A265" s="107"/>
    </row>
    <row r="266" s="1" customFormat="1" ht="18.75">
      <c r="A266" s="107"/>
    </row>
    <row r="267" s="1" customFormat="1" ht="18.75">
      <c r="A267" s="107"/>
    </row>
    <row r="268" s="1" customFormat="1" ht="18.75">
      <c r="A268" s="107"/>
    </row>
    <row r="269" s="1" customFormat="1" ht="18.75">
      <c r="A269" s="107"/>
    </row>
    <row r="270" s="1" customFormat="1" ht="18.75">
      <c r="A270" s="107"/>
    </row>
    <row r="271" s="1" customFormat="1" ht="18.75">
      <c r="A271" s="107"/>
    </row>
    <row r="272" s="1" customFormat="1" ht="18.75">
      <c r="A272" s="107"/>
    </row>
    <row r="273" s="1" customFormat="1" ht="18.75">
      <c r="A273" s="107"/>
    </row>
    <row r="274" s="1" customFormat="1" ht="18.75">
      <c r="A274" s="107"/>
    </row>
    <row r="275" s="1" customFormat="1" ht="18.75">
      <c r="A275" s="107"/>
    </row>
    <row r="276" s="1" customFormat="1" ht="18.75">
      <c r="A276" s="107"/>
    </row>
    <row r="277" s="1" customFormat="1" ht="18.75">
      <c r="A277" s="107"/>
    </row>
    <row r="278" s="1" customFormat="1" ht="18.75">
      <c r="A278" s="107"/>
    </row>
    <row r="279" s="1" customFormat="1" ht="18.75">
      <c r="A279" s="107"/>
    </row>
    <row r="280" s="1" customFormat="1" ht="18.75">
      <c r="A280" s="107"/>
    </row>
    <row r="281" s="1" customFormat="1" ht="18.75">
      <c r="A281" s="107"/>
    </row>
    <row r="282" s="1" customFormat="1" ht="18.75">
      <c r="A282" s="107"/>
    </row>
    <row r="283" s="1" customFormat="1" ht="18.75">
      <c r="A283" s="107"/>
    </row>
    <row r="284" s="1" customFormat="1" ht="18.75">
      <c r="A284" s="107"/>
    </row>
    <row r="285" s="1" customFormat="1" ht="18.75">
      <c r="A285" s="107"/>
    </row>
    <row r="286" s="1" customFormat="1" ht="18.75">
      <c r="A286" s="107"/>
    </row>
    <row r="287" s="1" customFormat="1" ht="18.75">
      <c r="A287" s="107"/>
    </row>
    <row r="288" s="1" customFormat="1" ht="18.75">
      <c r="A288" s="107"/>
    </row>
    <row r="289" s="1" customFormat="1" ht="18.75">
      <c r="A289" s="107"/>
    </row>
    <row r="290" s="1" customFormat="1" ht="18.75">
      <c r="A290" s="113"/>
    </row>
    <row r="291" s="1" customFormat="1" ht="18.75">
      <c r="A291" s="113"/>
    </row>
    <row r="292" s="1" customFormat="1" ht="18.75">
      <c r="A292" s="113"/>
    </row>
    <row r="293" s="1" customFormat="1" ht="18.75">
      <c r="A293" s="113"/>
    </row>
    <row r="294" s="1" customFormat="1" ht="18.75">
      <c r="A294" s="113"/>
    </row>
    <row r="295" s="1" customFormat="1" ht="18.75">
      <c r="A295" s="113"/>
    </row>
    <row r="296" s="1" customFormat="1" ht="18.75">
      <c r="A296" s="113"/>
    </row>
    <row r="297" s="1" customFormat="1" ht="18.75">
      <c r="A297" s="113"/>
    </row>
    <row r="298" s="1" customFormat="1" ht="18.75">
      <c r="A298" s="113"/>
    </row>
    <row r="299" s="1" customFormat="1" ht="18.75">
      <c r="A299" s="113"/>
    </row>
    <row r="300" s="1" customFormat="1" ht="18.75">
      <c r="A300" s="113"/>
    </row>
    <row r="301" s="1" customFormat="1" ht="18.75">
      <c r="A301" s="113"/>
    </row>
    <row r="302" s="1" customFormat="1" ht="18.75">
      <c r="A302" s="113"/>
    </row>
    <row r="303" s="1" customFormat="1" ht="18.75">
      <c r="A303" s="113"/>
    </row>
    <row r="304" s="1" customFormat="1" ht="18.75">
      <c r="A304" s="113"/>
    </row>
    <row r="305" s="1" customFormat="1" ht="18.75">
      <c r="A305" s="113"/>
    </row>
    <row r="306" s="1" customFormat="1" ht="18.75">
      <c r="A306" s="113"/>
    </row>
    <row r="307" s="1" customFormat="1" ht="18.75">
      <c r="A307" s="113"/>
    </row>
    <row r="308" s="1" customFormat="1" ht="18.75">
      <c r="A308" s="113"/>
    </row>
    <row r="309" s="1" customFormat="1" ht="18.75">
      <c r="A309" s="113"/>
    </row>
    <row r="310" s="1" customFormat="1" ht="18.75">
      <c r="A310" s="113"/>
    </row>
    <row r="311" s="1" customFormat="1" ht="18.75">
      <c r="A311" s="113"/>
    </row>
    <row r="312" s="1" customFormat="1" ht="18.75">
      <c r="A312" s="113"/>
    </row>
    <row r="313" s="1" customFormat="1" ht="18.75">
      <c r="A313" s="113"/>
    </row>
    <row r="314" s="1" customFormat="1" ht="18.75">
      <c r="A314" s="113"/>
    </row>
    <row r="315" s="1" customFormat="1" ht="18.75">
      <c r="A315" s="113"/>
    </row>
    <row r="316" s="1" customFormat="1" ht="18.75">
      <c r="A316" s="113"/>
    </row>
    <row r="317" s="1" customFormat="1" ht="18.75">
      <c r="A317" s="113"/>
    </row>
    <row r="318" s="1" customFormat="1" ht="18.75">
      <c r="A318" s="113"/>
    </row>
    <row r="319" s="1" customFormat="1" ht="18.75">
      <c r="A319" s="113"/>
    </row>
    <row r="320" s="1" customFormat="1" ht="18.75">
      <c r="A320" s="113"/>
    </row>
    <row r="321" s="1" customFormat="1" ht="18.75">
      <c r="A321" s="113"/>
    </row>
    <row r="322" s="1" customFormat="1" ht="18.75">
      <c r="A322" s="113"/>
    </row>
    <row r="323" s="1" customFormat="1" ht="18.75">
      <c r="A323" s="113"/>
    </row>
    <row r="324" s="1" customFormat="1" ht="18.75">
      <c r="A324" s="113"/>
    </row>
    <row r="325" s="1" customFormat="1" ht="18.75">
      <c r="A325" s="113"/>
    </row>
    <row r="326" s="1" customFormat="1" ht="18.75">
      <c r="A326" s="113"/>
    </row>
    <row r="327" s="1" customFormat="1" ht="18.75">
      <c r="A327" s="113"/>
    </row>
    <row r="328" s="1" customFormat="1" ht="18.75">
      <c r="A328" s="113"/>
    </row>
    <row r="329" s="1" customFormat="1" ht="18.75">
      <c r="A329" s="113"/>
    </row>
    <row r="330" s="1" customFormat="1" ht="18.75">
      <c r="A330" s="113"/>
    </row>
    <row r="331" s="1" customFormat="1" ht="18.75">
      <c r="A331" s="113"/>
    </row>
    <row r="332" s="1" customFormat="1" ht="18.75">
      <c r="A332" s="113"/>
    </row>
    <row r="333" s="1" customFormat="1" ht="18.75">
      <c r="A333" s="113"/>
    </row>
    <row r="334" s="1" customFormat="1" ht="18.75">
      <c r="A334" s="113"/>
    </row>
    <row r="335" s="1" customFormat="1" ht="18.75">
      <c r="A335" s="113"/>
    </row>
    <row r="336" s="1" customFormat="1" ht="18.75">
      <c r="A336" s="113"/>
    </row>
    <row r="337" s="1" customFormat="1" ht="18.75">
      <c r="A337" s="113"/>
    </row>
    <row r="338" s="1" customFormat="1" ht="18.75">
      <c r="A338" s="113"/>
    </row>
    <row r="339" s="1" customFormat="1" ht="18.75">
      <c r="A339" s="113"/>
    </row>
    <row r="340" s="1" customFormat="1" ht="18.75">
      <c r="A340" s="113"/>
    </row>
    <row r="341" s="1" customFormat="1" ht="18.75">
      <c r="A341" s="113"/>
    </row>
    <row r="342" s="1" customFormat="1" ht="18.75">
      <c r="A342" s="113"/>
    </row>
    <row r="343" s="1" customFormat="1" ht="18.75">
      <c r="A343" s="113"/>
    </row>
    <row r="344" s="1" customFormat="1" ht="18.75">
      <c r="A344" s="113"/>
    </row>
    <row r="345" s="1" customFormat="1" ht="18.75">
      <c r="A345" s="113"/>
    </row>
    <row r="346" s="1" customFormat="1" ht="18.75">
      <c r="A346" s="113"/>
    </row>
    <row r="347" s="1" customFormat="1" ht="18.75">
      <c r="A347" s="113"/>
    </row>
    <row r="348" s="1" customFormat="1" ht="18.75">
      <c r="A348" s="113"/>
    </row>
    <row r="349" s="1" customFormat="1" ht="18.75">
      <c r="A349" s="113"/>
    </row>
    <row r="350" s="1" customFormat="1" ht="18.75">
      <c r="A350" s="113"/>
    </row>
    <row r="351" s="1" customFormat="1" ht="18.75">
      <c r="A351" s="113"/>
    </row>
    <row r="352" s="1" customFormat="1" ht="18.75">
      <c r="A352" s="113"/>
    </row>
    <row r="353" s="1" customFormat="1" ht="18.75">
      <c r="A353" s="113"/>
    </row>
    <row r="354" s="1" customFormat="1" ht="18.75">
      <c r="A354" s="113"/>
    </row>
    <row r="355" s="1" customFormat="1" ht="18.75">
      <c r="A355" s="113"/>
    </row>
    <row r="356" s="1" customFormat="1" ht="18.75">
      <c r="A356" s="113"/>
    </row>
    <row r="357" s="1" customFormat="1" ht="18.75">
      <c r="A357" s="113"/>
    </row>
    <row r="358" s="1" customFormat="1" ht="18.75">
      <c r="A358" s="113"/>
    </row>
    <row r="359" s="1" customFormat="1" ht="18.75">
      <c r="A359" s="113"/>
    </row>
    <row r="360" s="1" customFormat="1" ht="18.75">
      <c r="A360" s="113"/>
    </row>
    <row r="361" s="1" customFormat="1" ht="18.75">
      <c r="A361" s="113"/>
    </row>
    <row r="362" s="1" customFormat="1" ht="18.75">
      <c r="A362" s="113"/>
    </row>
    <row r="363" s="1" customFormat="1" ht="18.75">
      <c r="A363" s="113"/>
    </row>
    <row r="364" s="1" customFormat="1" ht="18.75">
      <c r="A364" s="113"/>
    </row>
    <row r="365" s="1" customFormat="1" ht="18.75">
      <c r="A365" s="113"/>
    </row>
    <row r="366" s="1" customFormat="1" ht="18.75">
      <c r="A366" s="113"/>
    </row>
    <row r="367" s="1" customFormat="1" ht="18.75">
      <c r="A367" s="113"/>
    </row>
    <row r="368" s="1" customFormat="1" ht="18.75">
      <c r="A368" s="113"/>
    </row>
    <row r="369" s="1" customFormat="1" ht="18.75">
      <c r="A369" s="113"/>
    </row>
    <row r="370" s="1" customFormat="1" ht="18.75">
      <c r="A370" s="113"/>
    </row>
    <row r="371" s="1" customFormat="1" ht="18.75">
      <c r="A371" s="113"/>
    </row>
    <row r="372" s="1" customFormat="1" ht="18.75">
      <c r="A372" s="113"/>
    </row>
    <row r="373" s="1" customFormat="1" ht="18.75">
      <c r="A373" s="113"/>
    </row>
    <row r="374" s="1" customFormat="1" ht="18.75">
      <c r="A374" s="113"/>
    </row>
    <row r="375" s="1" customFormat="1" ht="18.75">
      <c r="A375" s="113"/>
    </row>
    <row r="376" s="1" customFormat="1" ht="18.75">
      <c r="A376" s="113"/>
    </row>
    <row r="377" s="1" customFormat="1" ht="18.75">
      <c r="A377" s="113"/>
    </row>
    <row r="378" s="1" customFormat="1" ht="18.75">
      <c r="A378" s="113"/>
    </row>
    <row r="379" s="1" customFormat="1" ht="18.75">
      <c r="A379" s="113"/>
    </row>
    <row r="380" s="1" customFormat="1" ht="18.75">
      <c r="A380" s="113"/>
    </row>
    <row r="381" s="1" customFormat="1" ht="18.75">
      <c r="A381" s="113"/>
    </row>
    <row r="382" s="1" customFormat="1" ht="18.75">
      <c r="A382" s="113"/>
    </row>
    <row r="383" s="1" customFormat="1" ht="18.75">
      <c r="A383" s="113"/>
    </row>
    <row r="384" s="1" customFormat="1" ht="18.75">
      <c r="A384" s="113"/>
    </row>
    <row r="385" s="1" customFormat="1" ht="18.75">
      <c r="A385" s="113"/>
    </row>
    <row r="386" s="1" customFormat="1" ht="18.75">
      <c r="A386" s="113"/>
    </row>
    <row r="387" s="1" customFormat="1" ht="18.75">
      <c r="A387" s="113"/>
    </row>
    <row r="388" s="1" customFormat="1" ht="18.75">
      <c r="A388" s="113"/>
    </row>
    <row r="389" s="1" customFormat="1" ht="18.75">
      <c r="A389" s="113"/>
    </row>
    <row r="390" s="1" customFormat="1" ht="18.75">
      <c r="A390" s="113"/>
    </row>
    <row r="391" s="1" customFormat="1" ht="18.75">
      <c r="A391" s="113"/>
    </row>
    <row r="392" s="1" customFormat="1" ht="18.75">
      <c r="A392" s="113"/>
    </row>
    <row r="393" s="1" customFormat="1" ht="18.75">
      <c r="A393" s="113"/>
    </row>
    <row r="394" s="1" customFormat="1" ht="18.75">
      <c r="A394" s="113"/>
    </row>
    <row r="395" s="1" customFormat="1" ht="18.75">
      <c r="A395" s="113"/>
    </row>
    <row r="396" s="1" customFormat="1" ht="18.75">
      <c r="A396" s="113"/>
    </row>
    <row r="397" s="1" customFormat="1" ht="18.75">
      <c r="A397" s="113"/>
    </row>
    <row r="398" s="1" customFormat="1" ht="18.75">
      <c r="A398" s="113"/>
    </row>
    <row r="399" s="1" customFormat="1" ht="18.75">
      <c r="A399" s="113"/>
    </row>
    <row r="400" s="1" customFormat="1" ht="18.75">
      <c r="A400" s="113"/>
    </row>
    <row r="401" s="1" customFormat="1" ht="18.75">
      <c r="A401" s="113"/>
    </row>
    <row r="402" s="1" customFormat="1" ht="18.75">
      <c r="A402" s="113"/>
    </row>
    <row r="403" s="1" customFormat="1" ht="18.75">
      <c r="A403" s="113"/>
    </row>
    <row r="404" s="1" customFormat="1" ht="18.75">
      <c r="A404" s="113"/>
    </row>
    <row r="405" s="1" customFormat="1" ht="18.75">
      <c r="A405" s="113"/>
    </row>
    <row r="406" s="1" customFormat="1" ht="18.75">
      <c r="A406" s="113"/>
    </row>
    <row r="407" s="1" customFormat="1" ht="18.75">
      <c r="A407" s="113"/>
    </row>
    <row r="408" s="1" customFormat="1" ht="18.75">
      <c r="A408" s="113"/>
    </row>
    <row r="409" s="1" customFormat="1" ht="18.75">
      <c r="A409" s="113"/>
    </row>
    <row r="410" s="1" customFormat="1" ht="18.75">
      <c r="A410" s="113"/>
    </row>
    <row r="411" s="1" customFormat="1" ht="18.75">
      <c r="A411" s="113"/>
    </row>
    <row r="412" s="1" customFormat="1" ht="18.75">
      <c r="A412" s="113"/>
    </row>
    <row r="413" s="1" customFormat="1" ht="18.75">
      <c r="A413" s="113"/>
    </row>
    <row r="414" s="1" customFormat="1" ht="18.75">
      <c r="A414" s="113"/>
    </row>
    <row r="415" s="1" customFormat="1" ht="18.75">
      <c r="A415" s="113"/>
    </row>
    <row r="416" s="1" customFormat="1" ht="18.75">
      <c r="A416" s="113"/>
    </row>
    <row r="417" s="1" customFormat="1" ht="18.75">
      <c r="A417" s="113"/>
    </row>
    <row r="418" s="1" customFormat="1" ht="18.75">
      <c r="A418" s="113"/>
    </row>
    <row r="419" s="1" customFormat="1" ht="18.75">
      <c r="A419" s="113"/>
    </row>
    <row r="420" s="1" customFormat="1" ht="18.75">
      <c r="A420" s="113"/>
    </row>
    <row r="421" s="1" customFormat="1" ht="18.75">
      <c r="A421" s="113"/>
    </row>
    <row r="422" s="1" customFormat="1" ht="18.75">
      <c r="A422" s="113"/>
    </row>
    <row r="423" s="1" customFormat="1" ht="18.75">
      <c r="A423" s="113"/>
    </row>
    <row r="424" s="1" customFormat="1" ht="18.75">
      <c r="A424" s="113"/>
    </row>
    <row r="425" s="1" customFormat="1" ht="18.75">
      <c r="A425" s="113"/>
    </row>
    <row r="426" s="1" customFormat="1" ht="18.75">
      <c r="A426" s="113"/>
    </row>
    <row r="427" s="1" customFormat="1" ht="18.75">
      <c r="A427" s="113"/>
    </row>
    <row r="428" s="1" customFormat="1" ht="18.75">
      <c r="A428" s="113"/>
    </row>
    <row r="429" s="1" customFormat="1" ht="18.75">
      <c r="A429" s="113"/>
    </row>
    <row r="430" s="1" customFormat="1" ht="18.75">
      <c r="A430" s="113"/>
    </row>
    <row r="431" s="1" customFormat="1" ht="18.75">
      <c r="A431" s="113"/>
    </row>
    <row r="432" s="1" customFormat="1" ht="18.75">
      <c r="A432" s="113"/>
    </row>
    <row r="433" s="1" customFormat="1" ht="18.75">
      <c r="A433" s="113"/>
    </row>
    <row r="434" s="1" customFormat="1" ht="18.75">
      <c r="A434" s="113"/>
    </row>
    <row r="435" s="1" customFormat="1" ht="18.75">
      <c r="A435" s="113"/>
    </row>
    <row r="436" s="1" customFormat="1" ht="18.75">
      <c r="A436" s="113"/>
    </row>
    <row r="437" s="1" customFormat="1" ht="18.75">
      <c r="A437" s="113"/>
    </row>
    <row r="438" s="1" customFormat="1" ht="18.75">
      <c r="A438" s="113"/>
    </row>
    <row r="439" s="1" customFormat="1" ht="18.75">
      <c r="A439" s="113"/>
    </row>
    <row r="440" s="1" customFormat="1" ht="18.75">
      <c r="A440" s="113"/>
    </row>
    <row r="441" s="1" customFormat="1" ht="18.75">
      <c r="A441" s="113"/>
    </row>
    <row r="442" s="1" customFormat="1" ht="18.75">
      <c r="A442" s="113"/>
    </row>
    <row r="443" s="1" customFormat="1" ht="18.75">
      <c r="A443" s="113"/>
    </row>
    <row r="444" s="1" customFormat="1" ht="18.75">
      <c r="A444" s="113"/>
    </row>
    <row r="445" s="1" customFormat="1" ht="18.75">
      <c r="A445" s="113"/>
    </row>
    <row r="446" s="1" customFormat="1" ht="18.75">
      <c r="A446" s="113"/>
    </row>
    <row r="447" s="1" customFormat="1" ht="18.75">
      <c r="A447" s="113"/>
    </row>
    <row r="448" s="1" customFormat="1" ht="18.75">
      <c r="A448" s="113"/>
    </row>
    <row r="449" s="1" customFormat="1" ht="18.75">
      <c r="A449" s="113"/>
    </row>
    <row r="450" s="1" customFormat="1" ht="18.75">
      <c r="A450" s="113"/>
    </row>
    <row r="451" s="1" customFormat="1" ht="18.75">
      <c r="A451" s="113"/>
    </row>
    <row r="452" s="1" customFormat="1" ht="18.75">
      <c r="A452" s="113"/>
    </row>
    <row r="453" s="1" customFormat="1" ht="18.75">
      <c r="A453" s="113"/>
    </row>
    <row r="454" s="1" customFormat="1" ht="18.75">
      <c r="A454" s="113"/>
    </row>
    <row r="455" s="1" customFormat="1" ht="18.75">
      <c r="A455" s="113"/>
    </row>
  </sheetData>
  <sheetProtection selectLockedCells="1" selectUnlockedCells="1"/>
  <mergeCells count="42">
    <mergeCell ref="D4:F4"/>
    <mergeCell ref="D6:F6"/>
    <mergeCell ref="D7:F7"/>
    <mergeCell ref="D8:F8"/>
    <mergeCell ref="B10:C10"/>
    <mergeCell ref="B11:C11"/>
    <mergeCell ref="B12:C12"/>
    <mergeCell ref="B13:C13"/>
    <mergeCell ref="B14:C14"/>
    <mergeCell ref="B15:C15"/>
    <mergeCell ref="B16:C16"/>
    <mergeCell ref="B17:C17"/>
    <mergeCell ref="D17:E17"/>
    <mergeCell ref="B18:C18"/>
    <mergeCell ref="D18:E18"/>
    <mergeCell ref="B19:C19"/>
    <mergeCell ref="B20:C20"/>
    <mergeCell ref="B21:C21"/>
    <mergeCell ref="B22:C22"/>
    <mergeCell ref="A24:F24"/>
    <mergeCell ref="A25:F25"/>
    <mergeCell ref="A26:F26"/>
    <mergeCell ref="A27:F27"/>
    <mergeCell ref="A29:F29"/>
    <mergeCell ref="A31:A32"/>
    <mergeCell ref="B31:B32"/>
    <mergeCell ref="C31:F31"/>
    <mergeCell ref="A34:F34"/>
    <mergeCell ref="A36:B36"/>
    <mergeCell ref="A37:B37"/>
    <mergeCell ref="A38:B38"/>
    <mergeCell ref="A53:F53"/>
    <mergeCell ref="A62:F62"/>
    <mergeCell ref="A74:F74"/>
    <mergeCell ref="A87:F87"/>
    <mergeCell ref="A94:F94"/>
    <mergeCell ref="A96:F96"/>
    <mergeCell ref="A110:F110"/>
    <mergeCell ref="A119:F119"/>
    <mergeCell ref="D130:F130"/>
    <mergeCell ref="C131:D131"/>
    <mergeCell ref="E131:F131"/>
  </mergeCells>
  <printOptions/>
  <pageMargins left="0.39375" right="0.39375" top="0.7875" bottom="0.39375" header="0.7875" footer="0.5118110236220472"/>
  <pageSetup fitToHeight="4" fitToWidth="1" horizontalDpi="300" verticalDpi="300" orientation="landscape" paperSize="9"/>
  <headerFooter alignWithMargins="0">
    <oddHeader>&amp;C&amp;"Times New Roman,Звичайний"&amp;14 &amp;P&amp;R&amp;"Times New Roman,Звичайний"&amp;14Продовження додатка 3</oddHeader>
  </headerFooter>
  <rowBreaks count="2" manualBreakCount="2">
    <brk id="56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328"/>
  <sheetViews>
    <sheetView zoomScale="59" zoomScaleNormal="59" zoomScaleSheetLayoutView="50" workbookViewId="0" topLeftCell="A1">
      <pane xSplit="2" ySplit="6" topLeftCell="C85" activePane="bottomRight" state="frozen"/>
      <selection pane="topLeft" activeCell="A1" sqref="A1"/>
      <selection pane="topRight" activeCell="C1" sqref="C1"/>
      <selection pane="bottomLeft" activeCell="A85" sqref="A85"/>
      <selection pane="bottomRight" activeCell="G60" sqref="G60"/>
    </sheetView>
  </sheetViews>
  <sheetFormatPr defaultColWidth="9.00390625" defaultRowHeight="12.75"/>
  <cols>
    <col min="1" max="1" width="92.875" style="1" customWidth="1"/>
    <col min="2" max="2" width="14.875" style="2" customWidth="1"/>
    <col min="3" max="7" width="22.375" style="2" customWidth="1"/>
    <col min="8" max="8" width="19.875" style="2" customWidth="1"/>
    <col min="9" max="9" width="95.375" style="2" customWidth="1"/>
    <col min="10" max="16384" width="9.125" style="1" customWidth="1"/>
  </cols>
  <sheetData>
    <row r="1" spans="1:9" ht="18.75" customHeight="1">
      <c r="A1" s="114" t="s">
        <v>41</v>
      </c>
      <c r="B1" s="114"/>
      <c r="C1" s="114"/>
      <c r="D1" s="114"/>
      <c r="E1" s="114"/>
      <c r="F1" s="114"/>
      <c r="G1" s="114"/>
      <c r="H1" s="114"/>
      <c r="I1" s="114"/>
    </row>
    <row r="2" spans="1:9" ht="12.75" customHeight="1">
      <c r="A2" s="114"/>
      <c r="B2" s="115"/>
      <c r="C2" s="115"/>
      <c r="D2" s="115"/>
      <c r="E2" s="115"/>
      <c r="F2" s="115"/>
      <c r="G2" s="115"/>
      <c r="H2" s="115"/>
      <c r="I2" s="115"/>
    </row>
    <row r="3" spans="1:9" ht="39" customHeight="1">
      <c r="A3" s="41" t="s">
        <v>34</v>
      </c>
      <c r="B3" s="116" t="s">
        <v>35</v>
      </c>
      <c r="C3" s="116" t="s">
        <v>143</v>
      </c>
      <c r="D3" s="116"/>
      <c r="E3" s="41" t="s">
        <v>144</v>
      </c>
      <c r="F3" s="41"/>
      <c r="G3" s="41"/>
      <c r="H3" s="41"/>
      <c r="I3" s="41"/>
    </row>
    <row r="4" spans="1:9" ht="75">
      <c r="A4" s="41"/>
      <c r="B4" s="116"/>
      <c r="C4" s="116" t="s">
        <v>145</v>
      </c>
      <c r="D4" s="116" t="s">
        <v>146</v>
      </c>
      <c r="E4" s="116" t="s">
        <v>147</v>
      </c>
      <c r="F4" s="116" t="s">
        <v>148</v>
      </c>
      <c r="G4" s="117" t="s">
        <v>149</v>
      </c>
      <c r="H4" s="117" t="s">
        <v>40</v>
      </c>
      <c r="I4" s="116" t="s">
        <v>150</v>
      </c>
    </row>
    <row r="5" spans="1:9" ht="18.75">
      <c r="A5" s="41">
        <v>1</v>
      </c>
      <c r="B5" s="116">
        <v>2</v>
      </c>
      <c r="C5" s="41">
        <v>3</v>
      </c>
      <c r="D5" s="116">
        <v>4</v>
      </c>
      <c r="E5" s="41">
        <v>5</v>
      </c>
      <c r="F5" s="116">
        <v>6</v>
      </c>
      <c r="G5" s="41">
        <v>7</v>
      </c>
      <c r="H5" s="116">
        <v>8</v>
      </c>
      <c r="I5" s="41">
        <v>9</v>
      </c>
    </row>
    <row r="6" spans="1:9" s="30" customFormat="1" ht="24.75" customHeight="1">
      <c r="A6" s="51" t="s">
        <v>151</v>
      </c>
      <c r="B6" s="51"/>
      <c r="C6" s="51"/>
      <c r="D6" s="51"/>
      <c r="E6" s="51"/>
      <c r="F6" s="51"/>
      <c r="G6" s="51"/>
      <c r="H6" s="51"/>
      <c r="I6" s="51"/>
    </row>
    <row r="7" spans="1:9" s="30" customFormat="1" ht="19.5" customHeight="1">
      <c r="A7" s="51" t="s">
        <v>152</v>
      </c>
      <c r="B7" s="43">
        <v>1000</v>
      </c>
      <c r="C7" s="118">
        <f>'[33]I. Фін результат'!$C$7</f>
        <v>53177</v>
      </c>
      <c r="D7" s="118">
        <f>'[34]I. Фін результат'!$C$7</f>
        <v>71867</v>
      </c>
      <c r="E7" s="118">
        <f>'[33]I. Фін результат'!$D$7</f>
        <v>75448.4</v>
      </c>
      <c r="F7" s="118">
        <f aca="true" t="shared" si="0" ref="F7:F16">D7</f>
        <v>71867</v>
      </c>
      <c r="G7" s="119">
        <f>-3581.4</f>
        <v>-3581.4</v>
      </c>
      <c r="H7" s="120">
        <f aca="true" t="shared" si="1" ref="H7:H19">(F7/E7)*100</f>
        <v>95.25317965655998</v>
      </c>
      <c r="I7" s="121"/>
    </row>
    <row r="8" spans="1:9" ht="19.5" customHeight="1">
      <c r="A8" s="48" t="s">
        <v>48</v>
      </c>
      <c r="B8" s="41">
        <v>1010</v>
      </c>
      <c r="C8" s="122">
        <f>'[33]I. Фін результат'!$C$8</f>
        <v>-51213.043</v>
      </c>
      <c r="D8" s="122">
        <f>'[34]I. Фін результат'!$C$8</f>
        <v>-70323.09999999999</v>
      </c>
      <c r="E8" s="122">
        <f>'[33]I. Фін результат'!$D$8</f>
        <v>-73962.30000000002</v>
      </c>
      <c r="F8" s="118">
        <f t="shared" si="0"/>
        <v>-70323.09999999999</v>
      </c>
      <c r="G8" s="118">
        <v>-3639</v>
      </c>
      <c r="H8" s="123">
        <f t="shared" si="1"/>
        <v>95.07965544608533</v>
      </c>
      <c r="I8" s="124"/>
    </row>
    <row r="9" spans="1:9" s="112" customFormat="1" ht="19.5" customHeight="1">
      <c r="A9" s="48" t="s">
        <v>153</v>
      </c>
      <c r="B9" s="116">
        <v>1011</v>
      </c>
      <c r="C9" s="118">
        <f>'[33]I. Фін результат'!$C$9</f>
        <v>-2529.642</v>
      </c>
      <c r="D9" s="118">
        <f>'[34]I. Фін результат'!$C$9</f>
        <v>-2893.3</v>
      </c>
      <c r="E9" s="118">
        <f>'[33]I. Фін результат'!$D$9</f>
        <v>-3602.3</v>
      </c>
      <c r="F9" s="118">
        <f t="shared" si="0"/>
        <v>-2893.3</v>
      </c>
      <c r="G9" s="118">
        <v>-709</v>
      </c>
      <c r="H9" s="123">
        <f t="shared" si="1"/>
        <v>80.31813008355772</v>
      </c>
      <c r="I9" s="124"/>
    </row>
    <row r="10" spans="1:9" s="112" customFormat="1" ht="19.5" customHeight="1">
      <c r="A10" s="48" t="s">
        <v>154</v>
      </c>
      <c r="B10" s="116">
        <v>1012</v>
      </c>
      <c r="C10" s="118">
        <f>'[33]I. Фін результат'!$C$10</f>
        <v>-26154.23</v>
      </c>
      <c r="D10" s="118">
        <f>'[34]I. Фін результат'!$C$10</f>
        <v>-39992.7</v>
      </c>
      <c r="E10" s="118">
        <f>'[33]I. Фін результат'!$D$10</f>
        <v>-40448.8</v>
      </c>
      <c r="F10" s="118">
        <f t="shared" si="0"/>
        <v>-39992.7</v>
      </c>
      <c r="G10" s="118">
        <v>-456.1</v>
      </c>
      <c r="H10" s="123">
        <f t="shared" si="1"/>
        <v>98.87240165344829</v>
      </c>
      <c r="I10" s="124"/>
    </row>
    <row r="11" spans="1:9" s="112" customFormat="1" ht="19.5" customHeight="1">
      <c r="A11" s="48" t="s">
        <v>155</v>
      </c>
      <c r="B11" s="116">
        <v>1013</v>
      </c>
      <c r="C11" s="118">
        <f>'[33]I. Фін результат'!$C$11</f>
        <v>-3345.849</v>
      </c>
      <c r="D11" s="118">
        <f>'[34]I. Фін результат'!$C$11</f>
        <v>-5102.1</v>
      </c>
      <c r="E11" s="118">
        <f>'[33]I. Фін результат'!$D$11</f>
        <v>-4949.8</v>
      </c>
      <c r="F11" s="118">
        <f t="shared" si="0"/>
        <v>-5102.1</v>
      </c>
      <c r="G11" s="118">
        <v>152.3</v>
      </c>
      <c r="H11" s="123">
        <f t="shared" si="1"/>
        <v>103.07689199563619</v>
      </c>
      <c r="I11" s="124"/>
    </row>
    <row r="12" spans="1:9" s="112" customFormat="1" ht="19.5" customHeight="1">
      <c r="A12" s="48" t="s">
        <v>63</v>
      </c>
      <c r="B12" s="116">
        <v>1014</v>
      </c>
      <c r="C12" s="118">
        <f>'[33]I. Фін результат'!$C$12</f>
        <v>-13854</v>
      </c>
      <c r="D12" s="118">
        <f>'[34]I. Фін результат'!$C$12</f>
        <v>-16231.6</v>
      </c>
      <c r="E12" s="118">
        <f>'[33]I. Фін результат'!$D$12</f>
        <v>-17467.8</v>
      </c>
      <c r="F12" s="118">
        <f t="shared" si="0"/>
        <v>-16231.6</v>
      </c>
      <c r="G12" s="118">
        <v>-1236.2</v>
      </c>
      <c r="H12" s="123">
        <f t="shared" si="1"/>
        <v>92.92297828003527</v>
      </c>
      <c r="I12" s="124"/>
    </row>
    <row r="13" spans="1:9" s="112" customFormat="1" ht="19.5" customHeight="1">
      <c r="A13" s="48" t="s">
        <v>64</v>
      </c>
      <c r="B13" s="116">
        <v>1015</v>
      </c>
      <c r="C13" s="118">
        <f>'[33]I. Фін результат'!$C$13</f>
        <v>-2868.6</v>
      </c>
      <c r="D13" s="118">
        <f>'[34]I. Фін результат'!$C$13</f>
        <v>-3340.5</v>
      </c>
      <c r="E13" s="118">
        <f>'[33]I. Фін результат'!$D$13</f>
        <v>-3843</v>
      </c>
      <c r="F13" s="118">
        <f t="shared" si="0"/>
        <v>-3340.5</v>
      </c>
      <c r="G13" s="118">
        <v>-502.5</v>
      </c>
      <c r="H13" s="123">
        <f t="shared" si="1"/>
        <v>86.92427790788446</v>
      </c>
      <c r="I13" s="124"/>
    </row>
    <row r="14" spans="1:9" s="112" customFormat="1" ht="37.5">
      <c r="A14" s="48" t="s">
        <v>156</v>
      </c>
      <c r="B14" s="116">
        <v>1016</v>
      </c>
      <c r="C14" s="118">
        <f>'[33]I. Фін результат'!$C$14</f>
        <v>-1573.114</v>
      </c>
      <c r="D14" s="118">
        <f>'[34]I. Фін результат'!$C$14</f>
        <v>-1245.3</v>
      </c>
      <c r="E14" s="118">
        <f>'[33]I. Фін результат'!$D$14</f>
        <v>-1522</v>
      </c>
      <c r="F14" s="118">
        <f t="shared" si="0"/>
        <v>-1245.3</v>
      </c>
      <c r="G14" s="118">
        <v>-276.7</v>
      </c>
      <c r="H14" s="123">
        <f t="shared" si="1"/>
        <v>81.81997371879106</v>
      </c>
      <c r="I14" s="124"/>
    </row>
    <row r="15" spans="1:9" s="112" customFormat="1" ht="19.5" customHeight="1">
      <c r="A15" s="48" t="s">
        <v>157</v>
      </c>
      <c r="B15" s="116">
        <v>1017</v>
      </c>
      <c r="C15" s="118">
        <f>'[33]I. Фін результат'!$C$15</f>
        <v>-384.408</v>
      </c>
      <c r="D15" s="118">
        <f>'[34]I. Фін результат'!$C$15</f>
        <v>-484.2</v>
      </c>
      <c r="E15" s="118">
        <f>'[33]I. Фін результат'!$D$15</f>
        <v>-549.5</v>
      </c>
      <c r="F15" s="118">
        <f t="shared" si="0"/>
        <v>-484.2</v>
      </c>
      <c r="G15" s="118">
        <v>-65.3</v>
      </c>
      <c r="H15" s="123">
        <f t="shared" si="1"/>
        <v>88.1164695177434</v>
      </c>
      <c r="I15" s="124"/>
    </row>
    <row r="16" spans="1:9" s="112" customFormat="1" ht="19.5" customHeight="1">
      <c r="A16" s="48" t="s">
        <v>158</v>
      </c>
      <c r="B16" s="116">
        <v>1018</v>
      </c>
      <c r="C16" s="118">
        <f>'[33]I. Фін результат'!$C$16</f>
        <v>-503.2</v>
      </c>
      <c r="D16" s="118">
        <f>'[34]I. Фін результат'!$C$16</f>
        <v>-1033.4</v>
      </c>
      <c r="E16" s="118">
        <f>'[33]I. Фін результат'!$D$16</f>
        <v>-1579.1</v>
      </c>
      <c r="F16" s="118">
        <f t="shared" si="0"/>
        <v>-1033.4</v>
      </c>
      <c r="G16" s="118">
        <v>-545.7</v>
      </c>
      <c r="H16" s="123">
        <f t="shared" si="1"/>
        <v>65.44234057374454</v>
      </c>
      <c r="I16" s="124"/>
    </row>
    <row r="17" spans="1:9" s="30" customFormat="1" ht="19.5" customHeight="1">
      <c r="A17" s="51" t="s">
        <v>159</v>
      </c>
      <c r="B17" s="43">
        <v>1020</v>
      </c>
      <c r="C17" s="125">
        <f>SUM(C7,C8)</f>
        <v>1963.9570000000022</v>
      </c>
      <c r="D17" s="125">
        <f>SUM(D7,D8)</f>
        <v>1543.9000000000087</v>
      </c>
      <c r="E17" s="125">
        <f>SUM(E7,E8)</f>
        <v>1486.0999999999767</v>
      </c>
      <c r="F17" s="125">
        <f>SUM(F7,F8)</f>
        <v>1543.9000000000087</v>
      </c>
      <c r="G17" s="119">
        <f>F17-E17</f>
        <v>57.800000000032014</v>
      </c>
      <c r="H17" s="120">
        <f t="shared" si="1"/>
        <v>103.88937487383305</v>
      </c>
      <c r="I17" s="121"/>
    </row>
    <row r="18" spans="1:9" ht="19.5" customHeight="1">
      <c r="A18" s="48" t="s">
        <v>160</v>
      </c>
      <c r="B18" s="41">
        <v>1030</v>
      </c>
      <c r="C18" s="122">
        <f>SUM(C19:C38,C40)</f>
        <v>-4559.969</v>
      </c>
      <c r="D18" s="122">
        <f>SUM(D19:D38,D40)</f>
        <v>-5070.08</v>
      </c>
      <c r="E18" s="122">
        <f>SUM(E19:E38,E40)</f>
        <v>-5446.5</v>
      </c>
      <c r="F18" s="122">
        <f>SUM(F19:F38,F40)</f>
        <v>-5070.08</v>
      </c>
      <c r="G18" s="118">
        <v>-376.4</v>
      </c>
      <c r="H18" s="123">
        <f t="shared" si="1"/>
        <v>93.0887726062609</v>
      </c>
      <c r="I18" s="124"/>
    </row>
    <row r="19" spans="1:9" ht="19.5" customHeight="1">
      <c r="A19" s="48" t="s">
        <v>161</v>
      </c>
      <c r="B19" s="41">
        <v>1031</v>
      </c>
      <c r="C19" s="118">
        <f>'[33]I. Фін результат'!$C$19</f>
        <v>-135.5</v>
      </c>
      <c r="D19" s="118">
        <f>'[34]I. Фін результат'!$C$19</f>
        <v>-176.7</v>
      </c>
      <c r="E19" s="118">
        <f>'[33]I. Фін результат'!$D$19</f>
        <v>-148</v>
      </c>
      <c r="F19" s="118">
        <f aca="true" t="shared" si="2" ref="F19:F30">D19</f>
        <v>-176.7</v>
      </c>
      <c r="G19" s="118">
        <v>28.7</v>
      </c>
      <c r="H19" s="123">
        <f t="shared" si="1"/>
        <v>119.39189189189187</v>
      </c>
      <c r="I19" s="124"/>
    </row>
    <row r="20" spans="1:9" ht="19.5" customHeight="1">
      <c r="A20" s="48" t="s">
        <v>162</v>
      </c>
      <c r="B20" s="41">
        <v>1032</v>
      </c>
      <c r="C20" s="118">
        <f>'[33]I. Фін результат'!$C$20</f>
        <v>0</v>
      </c>
      <c r="D20" s="118">
        <f>'[34]I. Фін результат'!$C$20</f>
        <v>0</v>
      </c>
      <c r="E20" s="118">
        <f>'[33]I. Фін результат'!$D$20</f>
        <v>-7.2</v>
      </c>
      <c r="F20" s="126">
        <f t="shared" si="2"/>
        <v>0</v>
      </c>
      <c r="G20" s="118">
        <v>-7.2</v>
      </c>
      <c r="H20" s="123" t="s">
        <v>163</v>
      </c>
      <c r="I20" s="124"/>
    </row>
    <row r="21" spans="1:9" ht="19.5" customHeight="1">
      <c r="A21" s="48" t="s">
        <v>164</v>
      </c>
      <c r="B21" s="41">
        <v>1033</v>
      </c>
      <c r="C21" s="118">
        <f>'[33]I. Фін результат'!$C$21</f>
        <v>0</v>
      </c>
      <c r="D21" s="118">
        <f>'[34]I. Фін результат'!$C$21</f>
        <v>0</v>
      </c>
      <c r="E21" s="118">
        <f>'[33]I. Фін результат'!$D$21</f>
        <v>0</v>
      </c>
      <c r="F21" s="126">
        <f t="shared" si="2"/>
        <v>0</v>
      </c>
      <c r="G21" s="118">
        <f aca="true" t="shared" si="3" ref="G21:G23">F21-E21</f>
        <v>0</v>
      </c>
      <c r="H21" s="123" t="s">
        <v>163</v>
      </c>
      <c r="I21" s="124"/>
    </row>
    <row r="22" spans="1:9" ht="19.5" customHeight="1">
      <c r="A22" s="48" t="s">
        <v>165</v>
      </c>
      <c r="B22" s="41">
        <v>1034</v>
      </c>
      <c r="C22" s="118">
        <f>'[33]I. Фін результат'!$C$22</f>
        <v>0</v>
      </c>
      <c r="D22" s="118">
        <f>'[34]I. Фін результат'!$C$22</f>
        <v>0</v>
      </c>
      <c r="E22" s="118">
        <f>'[33]I. Фін результат'!$D$21</f>
        <v>0</v>
      </c>
      <c r="F22" s="126">
        <f t="shared" si="2"/>
        <v>0</v>
      </c>
      <c r="G22" s="118">
        <f t="shared" si="3"/>
        <v>0</v>
      </c>
      <c r="H22" s="123" t="s">
        <v>163</v>
      </c>
      <c r="I22" s="124"/>
    </row>
    <row r="23" spans="1:9" ht="19.5" customHeight="1">
      <c r="A23" s="48" t="s">
        <v>166</v>
      </c>
      <c r="B23" s="41">
        <v>1035</v>
      </c>
      <c r="C23" s="118">
        <f>'[33]I. Фін результат'!$C$23</f>
        <v>0</v>
      </c>
      <c r="D23" s="118">
        <f>'[34]I. Фін результат'!$C$23</f>
        <v>0</v>
      </c>
      <c r="E23" s="118">
        <f>'[33]I. Фін результат'!$D$21</f>
        <v>0</v>
      </c>
      <c r="F23" s="126">
        <f t="shared" si="2"/>
        <v>0</v>
      </c>
      <c r="G23" s="118">
        <f t="shared" si="3"/>
        <v>0</v>
      </c>
      <c r="H23" s="123" t="s">
        <v>163</v>
      </c>
      <c r="I23" s="124"/>
    </row>
    <row r="24" spans="1:9" s="112" customFormat="1" ht="19.5" customHeight="1">
      <c r="A24" s="48" t="s">
        <v>167</v>
      </c>
      <c r="B24" s="41">
        <v>1036</v>
      </c>
      <c r="C24" s="118">
        <f>'[33]I. Фін результат'!$C$24</f>
        <v>-39.1</v>
      </c>
      <c r="D24" s="118">
        <f>'[34]I. Фін результат'!$C$24</f>
        <v>-43.6</v>
      </c>
      <c r="E24" s="118">
        <f>'[33]I. Фін результат'!$D$24</f>
        <v>-55.2</v>
      </c>
      <c r="F24" s="118">
        <f t="shared" si="2"/>
        <v>-43.6</v>
      </c>
      <c r="G24" s="118">
        <f>-11.6</f>
        <v>-11.6</v>
      </c>
      <c r="H24" s="123">
        <f aca="true" t="shared" si="4" ref="H24:H28">(F24/E24)*100</f>
        <v>78.98550724637681</v>
      </c>
      <c r="I24" s="124"/>
    </row>
    <row r="25" spans="1:9" s="112" customFormat="1" ht="19.5" customHeight="1">
      <c r="A25" s="48" t="s">
        <v>168</v>
      </c>
      <c r="B25" s="41">
        <v>1037</v>
      </c>
      <c r="C25" s="118">
        <f>'[33]I. Фін результат'!$C$25</f>
        <v>-8.8</v>
      </c>
      <c r="D25" s="118">
        <f>'[34]I. Фін результат'!$C$25</f>
        <v>-10.5</v>
      </c>
      <c r="E25" s="118">
        <f>'[33]I. Фін результат'!$D$25</f>
        <v>-10</v>
      </c>
      <c r="F25" s="126">
        <f t="shared" si="2"/>
        <v>-10.5</v>
      </c>
      <c r="G25" s="118">
        <v>1</v>
      </c>
      <c r="H25" s="123">
        <f t="shared" si="4"/>
        <v>105</v>
      </c>
      <c r="I25" s="124"/>
    </row>
    <row r="26" spans="1:9" s="112" customFormat="1" ht="19.5" customHeight="1">
      <c r="A26" s="48" t="s">
        <v>169</v>
      </c>
      <c r="B26" s="41">
        <v>1038</v>
      </c>
      <c r="C26" s="118">
        <f>'[33]I. Фін результат'!$C$26</f>
        <v>-2908.7</v>
      </c>
      <c r="D26" s="118">
        <f>'[34]I. Фін результат'!$C$26</f>
        <v>-3085.3</v>
      </c>
      <c r="E26" s="118">
        <f>'[33]I. Фін результат'!$D$26</f>
        <v>-3418.4</v>
      </c>
      <c r="F26" s="118">
        <f t="shared" si="2"/>
        <v>-3085.3</v>
      </c>
      <c r="G26" s="118">
        <v>-333.1</v>
      </c>
      <c r="H26" s="123">
        <f t="shared" si="4"/>
        <v>90.25567516967003</v>
      </c>
      <c r="I26" s="124"/>
    </row>
    <row r="27" spans="1:9" s="112" customFormat="1" ht="19.5" customHeight="1">
      <c r="A27" s="48" t="s">
        <v>170</v>
      </c>
      <c r="B27" s="41">
        <v>1039</v>
      </c>
      <c r="C27" s="118">
        <f>'[33]I. Фін результат'!$C$27</f>
        <v>-608.2</v>
      </c>
      <c r="D27" s="118">
        <f>'[34]I. Фін результат'!$C$27</f>
        <v>-667.3</v>
      </c>
      <c r="E27" s="118">
        <f>'[33]I. Фін результат'!$D$27</f>
        <v>-752.1</v>
      </c>
      <c r="F27" s="118">
        <f t="shared" si="2"/>
        <v>-667.3</v>
      </c>
      <c r="G27" s="118">
        <v>-84.8</v>
      </c>
      <c r="H27" s="123">
        <f t="shared" si="4"/>
        <v>88.72490360324424</v>
      </c>
      <c r="I27" s="124"/>
    </row>
    <row r="28" spans="1:9" s="112" customFormat="1" ht="42.75" customHeight="1">
      <c r="A28" s="48" t="s">
        <v>171</v>
      </c>
      <c r="B28" s="41">
        <v>1040</v>
      </c>
      <c r="C28" s="118">
        <f>'[33]I. Фін результат'!$C$28</f>
        <v>-14.769</v>
      </c>
      <c r="D28" s="118">
        <f>'[34]I. Фін результат'!$C$28</f>
        <v>-41.4</v>
      </c>
      <c r="E28" s="118">
        <f>'[33]I. Фін результат'!$D$28</f>
        <v>-20.8</v>
      </c>
      <c r="F28" s="118">
        <f t="shared" si="2"/>
        <v>-41.4</v>
      </c>
      <c r="G28" s="118">
        <v>20.2</v>
      </c>
      <c r="H28" s="123">
        <f t="shared" si="4"/>
        <v>199.03846153846152</v>
      </c>
      <c r="I28" s="124"/>
    </row>
    <row r="29" spans="1:9" s="112" customFormat="1" ht="42.75" customHeight="1">
      <c r="A29" s="48" t="s">
        <v>172</v>
      </c>
      <c r="B29" s="41">
        <v>1041</v>
      </c>
      <c r="C29" s="118">
        <f>'[33]I. Фін результат'!$C$29</f>
        <v>0</v>
      </c>
      <c r="D29" s="118">
        <f>'[34]I. Фін результат'!$C$29</f>
        <v>0</v>
      </c>
      <c r="E29" s="118">
        <f>'[33]I. Фін результат'!$D$29</f>
        <v>0</v>
      </c>
      <c r="F29" s="118">
        <f t="shared" si="2"/>
        <v>0</v>
      </c>
      <c r="G29" s="118">
        <f>F29-E29</f>
        <v>0</v>
      </c>
      <c r="H29" s="123" t="s">
        <v>163</v>
      </c>
      <c r="I29" s="124"/>
    </row>
    <row r="30" spans="1:9" s="112" customFormat="1" ht="19.5" customHeight="1">
      <c r="A30" s="48" t="s">
        <v>173</v>
      </c>
      <c r="B30" s="41">
        <v>1042</v>
      </c>
      <c r="C30" s="118">
        <f>'[33]I. Фін результат'!$C$30</f>
        <v>-0.8</v>
      </c>
      <c r="D30" s="118">
        <f>'[34]I. Фін результат'!$C$30</f>
        <v>-0.8</v>
      </c>
      <c r="E30" s="118">
        <f>'[33]I. Фін результат'!$D$30</f>
        <v>0</v>
      </c>
      <c r="F30" s="118">
        <f t="shared" si="2"/>
        <v>-0.8</v>
      </c>
      <c r="G30" s="118">
        <v>0.8</v>
      </c>
      <c r="H30" s="123" t="s">
        <v>163</v>
      </c>
      <c r="I30" s="124"/>
    </row>
    <row r="31" spans="1:9" s="112" customFormat="1" ht="19.5" customHeight="1">
      <c r="A31" s="48" t="s">
        <v>174</v>
      </c>
      <c r="B31" s="41">
        <v>1043</v>
      </c>
      <c r="C31" s="118">
        <f>'[33]I. Фін результат'!$C$31</f>
        <v>0</v>
      </c>
      <c r="D31" s="118">
        <f>'[34]I. Фін результат'!$C$31</f>
        <v>0</v>
      </c>
      <c r="E31" s="118">
        <f>'[33]I. Фін результат'!$D$31</f>
        <v>-3.2</v>
      </c>
      <c r="F31" s="118">
        <v>0</v>
      </c>
      <c r="G31" s="118">
        <v>-3.2</v>
      </c>
      <c r="H31" s="123" t="s">
        <v>163</v>
      </c>
      <c r="I31" s="124"/>
    </row>
    <row r="32" spans="1:9" s="112" customFormat="1" ht="19.5" customHeight="1">
      <c r="A32" s="48" t="s">
        <v>175</v>
      </c>
      <c r="B32" s="41">
        <v>1044</v>
      </c>
      <c r="C32" s="118">
        <f>'[33]I. Фін результат'!$C$32</f>
        <v>-154.4</v>
      </c>
      <c r="D32" s="118">
        <f>'[34]I. Фін результат'!$C$32</f>
        <v>-171.4</v>
      </c>
      <c r="E32" s="118">
        <f>'[33]I. Фін результат'!$D$32</f>
        <v>-154.4</v>
      </c>
      <c r="F32" s="118">
        <f aca="true" t="shared" si="5" ref="F32:F40">D32</f>
        <v>-171.4</v>
      </c>
      <c r="G32" s="118">
        <v>17</v>
      </c>
      <c r="H32" s="123">
        <f aca="true" t="shared" si="6" ref="H32:H33">(F32/E32)*100</f>
        <v>111.01036269430051</v>
      </c>
      <c r="I32" s="124"/>
    </row>
    <row r="33" spans="1:9" s="112" customFormat="1" ht="19.5" customHeight="1">
      <c r="A33" s="48" t="s">
        <v>176</v>
      </c>
      <c r="B33" s="41">
        <v>1045</v>
      </c>
      <c r="C33" s="118">
        <f>'[33]I. Фін результат'!$C$33</f>
        <v>-17.6</v>
      </c>
      <c r="D33" s="118">
        <f>'[34]I. Фін результат'!$C$33</f>
        <v>-17.6</v>
      </c>
      <c r="E33" s="118">
        <f>'[33]I. Фін результат'!$D$33</f>
        <v>-17.6</v>
      </c>
      <c r="F33" s="118">
        <f t="shared" si="5"/>
        <v>-17.6</v>
      </c>
      <c r="G33" s="118">
        <v>0</v>
      </c>
      <c r="H33" s="123">
        <f t="shared" si="6"/>
        <v>100</v>
      </c>
      <c r="I33" s="124"/>
    </row>
    <row r="34" spans="1:9" s="112" customFormat="1" ht="19.5" customHeight="1">
      <c r="A34" s="48" t="s">
        <v>177</v>
      </c>
      <c r="B34" s="41">
        <v>1046</v>
      </c>
      <c r="C34" s="127">
        <f>'[33]I. Фін результат'!$C$34</f>
        <v>0</v>
      </c>
      <c r="D34" s="127">
        <f>'[34]I. Фін результат'!$C$34</f>
        <v>0</v>
      </c>
      <c r="E34" s="127">
        <f>'[33]I. Фін результат'!$D$34</f>
        <v>0</v>
      </c>
      <c r="F34" s="127">
        <f t="shared" si="5"/>
        <v>0</v>
      </c>
      <c r="G34" s="127" t="s">
        <v>163</v>
      </c>
      <c r="H34" s="123" t="s">
        <v>163</v>
      </c>
      <c r="I34" s="124"/>
    </row>
    <row r="35" spans="1:9" s="112" customFormat="1" ht="19.5" customHeight="1">
      <c r="A35" s="48" t="s">
        <v>178</v>
      </c>
      <c r="B35" s="41">
        <v>1047</v>
      </c>
      <c r="C35" s="118">
        <f>'[33]I. Фін результат'!$C$35</f>
        <v>0</v>
      </c>
      <c r="D35" s="118">
        <f>'[34]I. Фін результат'!$C$35</f>
        <v>0</v>
      </c>
      <c r="E35" s="118">
        <f>'[33]I. Фін результат'!$D$35</f>
        <v>0</v>
      </c>
      <c r="F35" s="118">
        <f t="shared" si="5"/>
        <v>0</v>
      </c>
      <c r="G35" s="118">
        <f>F35-E35</f>
        <v>0</v>
      </c>
      <c r="H35" s="123" t="s">
        <v>163</v>
      </c>
      <c r="I35" s="124"/>
    </row>
    <row r="36" spans="1:9" s="112" customFormat="1" ht="19.5" customHeight="1">
      <c r="A36" s="48" t="s">
        <v>179</v>
      </c>
      <c r="B36" s="41">
        <v>1048</v>
      </c>
      <c r="C36" s="118">
        <f>'[33]I. Фін результат'!$C$36</f>
        <v>0</v>
      </c>
      <c r="D36" s="118">
        <f>'[34]I. Фін результат'!$C$36</f>
        <v>0</v>
      </c>
      <c r="E36" s="118">
        <f>'[33]I. Фін результат'!$D$36</f>
        <v>-46</v>
      </c>
      <c r="F36" s="118">
        <f t="shared" si="5"/>
        <v>0</v>
      </c>
      <c r="G36" s="118">
        <v>-46</v>
      </c>
      <c r="H36" s="123">
        <f aca="true" t="shared" si="7" ref="H36:H40">(F36/E36)*100</f>
        <v>0</v>
      </c>
      <c r="I36" s="124"/>
    </row>
    <row r="37" spans="1:9" s="112" customFormat="1" ht="19.5" customHeight="1">
      <c r="A37" s="48" t="s">
        <v>180</v>
      </c>
      <c r="B37" s="41">
        <v>1049</v>
      </c>
      <c r="C37" s="118">
        <f>'[33]I. Фін результат'!$C$37</f>
        <v>-3.3</v>
      </c>
      <c r="D37" s="118">
        <f>'[34]I. Фін результат'!$C$37</f>
        <v>-3.3</v>
      </c>
      <c r="E37" s="118">
        <f>'[33]I. Фін результат'!$D$37</f>
        <v>-36.8</v>
      </c>
      <c r="F37" s="118">
        <f t="shared" si="5"/>
        <v>-3.3</v>
      </c>
      <c r="G37" s="118">
        <v>-33.5</v>
      </c>
      <c r="H37" s="123">
        <f t="shared" si="7"/>
        <v>8.967391304347826</v>
      </c>
      <c r="I37" s="124"/>
    </row>
    <row r="38" spans="1:9" s="112" customFormat="1" ht="42.75" customHeight="1">
      <c r="A38" s="48" t="s">
        <v>181</v>
      </c>
      <c r="B38" s="41">
        <v>1050</v>
      </c>
      <c r="C38" s="118">
        <f>'[33]I. Фін результат'!$C$38</f>
        <v>-268.1</v>
      </c>
      <c r="D38" s="118">
        <f>'[34]I. Фін результат'!$C$38</f>
        <v>-277</v>
      </c>
      <c r="E38" s="118">
        <f>'[33]I. Фін результат'!$D$38</f>
        <v>-233.2</v>
      </c>
      <c r="F38" s="118">
        <f t="shared" si="5"/>
        <v>-277</v>
      </c>
      <c r="G38" s="118">
        <v>43.8</v>
      </c>
      <c r="H38" s="123">
        <f t="shared" si="7"/>
        <v>118.78216123499143</v>
      </c>
      <c r="I38" s="124"/>
    </row>
    <row r="39" spans="1:9" s="112" customFormat="1" ht="19.5" customHeight="1">
      <c r="A39" s="48" t="s">
        <v>182</v>
      </c>
      <c r="B39" s="41" t="s">
        <v>183</v>
      </c>
      <c r="C39" s="118">
        <f>'[33]I. Фін результат'!$C$39</f>
        <v>-46.8</v>
      </c>
      <c r="D39" s="118">
        <f>'[34]I. Фін результат'!$C$39</f>
        <v>-131.5</v>
      </c>
      <c r="E39" s="118">
        <f>'[33]I. Фін результат'!$D$39</f>
        <v>-27.2</v>
      </c>
      <c r="F39" s="118">
        <f t="shared" si="5"/>
        <v>-131.5</v>
      </c>
      <c r="G39" s="118">
        <v>104.3</v>
      </c>
      <c r="H39" s="123">
        <f t="shared" si="7"/>
        <v>483.4558823529412</v>
      </c>
      <c r="I39" s="124"/>
    </row>
    <row r="40" spans="1:9" s="112" customFormat="1" ht="19.5" customHeight="1">
      <c r="A40" s="48" t="s">
        <v>184</v>
      </c>
      <c r="B40" s="41">
        <v>1051</v>
      </c>
      <c r="C40" s="118">
        <f>'[33]I. Фін результат'!$C$40</f>
        <v>-400.7</v>
      </c>
      <c r="D40" s="118">
        <f>'[34]I. Фін результат'!$C$40</f>
        <v>-575.1800000000001</v>
      </c>
      <c r="E40" s="118">
        <f>'[33]I. Фін результат'!$D$40</f>
        <v>-543.6</v>
      </c>
      <c r="F40" s="118">
        <f t="shared" si="5"/>
        <v>-575.1800000000001</v>
      </c>
      <c r="G40" s="118">
        <v>31.6</v>
      </c>
      <c r="H40" s="123">
        <f t="shared" si="7"/>
        <v>105.8094186902134</v>
      </c>
      <c r="I40" s="124"/>
    </row>
    <row r="41" spans="1:9" ht="19.5" customHeight="1">
      <c r="A41" s="48" t="s">
        <v>185</v>
      </c>
      <c r="B41" s="41">
        <v>1060</v>
      </c>
      <c r="C41" s="122">
        <f>'[33]I. Фін результат'!$C$41</f>
        <v>0</v>
      </c>
      <c r="D41" s="122">
        <f>'[34]I. Фін результат'!$C$41</f>
        <v>0</v>
      </c>
      <c r="E41" s="122">
        <f>SUM(E42:E48)</f>
        <v>0</v>
      </c>
      <c r="F41" s="128">
        <f>SUM(F42:F48)</f>
        <v>0</v>
      </c>
      <c r="G41" s="118">
        <f aca="true" t="shared" si="8" ref="G41:G49">F41-E41</f>
        <v>0</v>
      </c>
      <c r="H41" s="123" t="s">
        <v>163</v>
      </c>
      <c r="I41" s="124"/>
    </row>
    <row r="42" spans="1:9" s="112" customFormat="1" ht="19.5" customHeight="1">
      <c r="A42" s="48" t="s">
        <v>186</v>
      </c>
      <c r="B42" s="41">
        <v>1061</v>
      </c>
      <c r="C42" s="118">
        <f>'[33]I. Фін результат'!$C$42</f>
        <v>0</v>
      </c>
      <c r="D42" s="118">
        <f>'[34]I. Фін результат'!$C$42</f>
        <v>0</v>
      </c>
      <c r="E42" s="118">
        <f>'[33]I. Фін результат'!$D$42</f>
        <v>0</v>
      </c>
      <c r="F42" s="126">
        <f aca="true" t="shared" si="9" ref="F42:F49">D42</f>
        <v>0</v>
      </c>
      <c r="G42" s="118">
        <f t="shared" si="8"/>
        <v>0</v>
      </c>
      <c r="H42" s="123" t="s">
        <v>163</v>
      </c>
      <c r="I42" s="124"/>
    </row>
    <row r="43" spans="1:9" s="112" customFormat="1" ht="19.5" customHeight="1">
      <c r="A43" s="48" t="s">
        <v>187</v>
      </c>
      <c r="B43" s="41">
        <v>1062</v>
      </c>
      <c r="C43" s="118">
        <f>'[33]I. Фін результат'!$C$43</f>
        <v>0</v>
      </c>
      <c r="D43" s="118">
        <f>'[34]I. Фін результат'!$C$43</f>
        <v>0</v>
      </c>
      <c r="E43" s="118">
        <f>'[33]I. Фін результат'!$D$43</f>
        <v>0</v>
      </c>
      <c r="F43" s="126">
        <f t="shared" si="9"/>
        <v>0</v>
      </c>
      <c r="G43" s="118">
        <f t="shared" si="8"/>
        <v>0</v>
      </c>
      <c r="H43" s="123" t="s">
        <v>163</v>
      </c>
      <c r="I43" s="124"/>
    </row>
    <row r="44" spans="1:9" s="112" customFormat="1" ht="19.5" customHeight="1">
      <c r="A44" s="48" t="s">
        <v>169</v>
      </c>
      <c r="B44" s="41">
        <v>1063</v>
      </c>
      <c r="C44" s="118">
        <f>'[33]I. Фін результат'!$C$44</f>
        <v>0</v>
      </c>
      <c r="D44" s="118">
        <f>'[34]I. Фін результат'!$C$44</f>
        <v>0</v>
      </c>
      <c r="E44" s="118">
        <f>'[33]I. Фін результат'!$D$44</f>
        <v>0</v>
      </c>
      <c r="F44" s="126">
        <f t="shared" si="9"/>
        <v>0</v>
      </c>
      <c r="G44" s="118">
        <f t="shared" si="8"/>
        <v>0</v>
      </c>
      <c r="H44" s="123" t="s">
        <v>163</v>
      </c>
      <c r="I44" s="124"/>
    </row>
    <row r="45" spans="1:9" s="112" customFormat="1" ht="19.5" customHeight="1">
      <c r="A45" s="48" t="s">
        <v>170</v>
      </c>
      <c r="B45" s="41">
        <v>1064</v>
      </c>
      <c r="C45" s="118">
        <f>'[33]I. Фін результат'!$C$45</f>
        <v>0</v>
      </c>
      <c r="D45" s="118">
        <f>'[34]I. Фін результат'!$C$45</f>
        <v>0</v>
      </c>
      <c r="E45" s="118">
        <f>'[33]I. Фін результат'!$D$45</f>
        <v>0</v>
      </c>
      <c r="F45" s="126">
        <f t="shared" si="9"/>
        <v>0</v>
      </c>
      <c r="G45" s="118">
        <f t="shared" si="8"/>
        <v>0</v>
      </c>
      <c r="H45" s="123" t="s">
        <v>163</v>
      </c>
      <c r="I45" s="124"/>
    </row>
    <row r="46" spans="1:9" s="112" customFormat="1" ht="19.5" customHeight="1">
      <c r="A46" s="48" t="s">
        <v>188</v>
      </c>
      <c r="B46" s="41">
        <v>1065</v>
      </c>
      <c r="C46" s="118">
        <f>'[33]I. Фін результат'!$C$46</f>
        <v>0</v>
      </c>
      <c r="D46" s="118">
        <f>'[34]I. Фін результат'!$C$46</f>
        <v>0</v>
      </c>
      <c r="E46" s="118">
        <f>'[33]I. Фін результат'!$D$46</f>
        <v>0</v>
      </c>
      <c r="F46" s="126">
        <f t="shared" si="9"/>
        <v>0</v>
      </c>
      <c r="G46" s="118">
        <f t="shared" si="8"/>
        <v>0</v>
      </c>
      <c r="H46" s="123" t="s">
        <v>163</v>
      </c>
      <c r="I46" s="124"/>
    </row>
    <row r="47" spans="1:9" s="112" customFormat="1" ht="19.5" customHeight="1">
      <c r="A47" s="48" t="s">
        <v>189</v>
      </c>
      <c r="B47" s="41">
        <v>1066</v>
      </c>
      <c r="C47" s="118">
        <f>'[33]I. Фін результат'!$C$47</f>
        <v>0</v>
      </c>
      <c r="D47" s="118">
        <f>'[34]I. Фін результат'!$C$47</f>
        <v>0</v>
      </c>
      <c r="E47" s="118">
        <f>'[33]I. Фін результат'!$D$47</f>
        <v>0</v>
      </c>
      <c r="F47" s="126">
        <f t="shared" si="9"/>
        <v>0</v>
      </c>
      <c r="G47" s="118">
        <f t="shared" si="8"/>
        <v>0</v>
      </c>
      <c r="H47" s="123" t="s">
        <v>163</v>
      </c>
      <c r="I47" s="124"/>
    </row>
    <row r="48" spans="1:9" s="112" customFormat="1" ht="19.5" customHeight="1">
      <c r="A48" s="48" t="s">
        <v>190</v>
      </c>
      <c r="B48" s="41">
        <v>1067</v>
      </c>
      <c r="C48" s="118">
        <f>'[33]I. Фін результат'!$C$48</f>
        <v>0</v>
      </c>
      <c r="D48" s="118">
        <f>'[34]I. Фін результат'!$C$48</f>
        <v>0</v>
      </c>
      <c r="E48" s="118">
        <f>'[33]I. Фін результат'!$D$48</f>
        <v>0</v>
      </c>
      <c r="F48" s="126">
        <f t="shared" si="9"/>
        <v>0</v>
      </c>
      <c r="G48" s="118">
        <f t="shared" si="8"/>
        <v>0</v>
      </c>
      <c r="H48" s="123" t="s">
        <v>163</v>
      </c>
      <c r="I48" s="124"/>
    </row>
    <row r="49" spans="1:9" s="112" customFormat="1" ht="19.5" customHeight="1">
      <c r="A49" s="48" t="s">
        <v>191</v>
      </c>
      <c r="B49" s="41">
        <v>1070</v>
      </c>
      <c r="C49" s="122">
        <f>SUM(C50:C52)</f>
        <v>3081</v>
      </c>
      <c r="D49" s="122">
        <f>SUM(D50:D52)</f>
        <v>17749</v>
      </c>
      <c r="E49" s="122">
        <f>SUM(E50:E52)</f>
        <v>5855</v>
      </c>
      <c r="F49" s="122">
        <f t="shared" si="9"/>
        <v>17749</v>
      </c>
      <c r="G49" s="118">
        <f t="shared" si="8"/>
        <v>11894</v>
      </c>
      <c r="H49" s="123">
        <f>(F49/E49)*100</f>
        <v>303.14261315115283</v>
      </c>
      <c r="I49" s="124"/>
    </row>
    <row r="50" spans="1:9" s="112" customFormat="1" ht="19.5" customHeight="1">
      <c r="A50" s="48" t="s">
        <v>192</v>
      </c>
      <c r="B50" s="41">
        <v>1071</v>
      </c>
      <c r="C50" s="118">
        <f>'[33]I. Фін результат'!$C$50</f>
        <v>0</v>
      </c>
      <c r="D50" s="118">
        <f>'[34]I. Фін результат'!$C$50</f>
        <v>0</v>
      </c>
      <c r="E50" s="118">
        <f>'[33]I. Фін результат'!$D$50</f>
        <v>0</v>
      </c>
      <c r="F50" s="126" t="s">
        <v>163</v>
      </c>
      <c r="G50" s="129" t="s">
        <v>163</v>
      </c>
      <c r="H50" s="123" t="s">
        <v>163</v>
      </c>
      <c r="I50" s="124"/>
    </row>
    <row r="51" spans="1:9" s="112" customFormat="1" ht="19.5" customHeight="1">
      <c r="A51" s="48" t="s">
        <v>193</v>
      </c>
      <c r="B51" s="41">
        <v>1072</v>
      </c>
      <c r="C51" s="118">
        <f>'[33]I. Фін результат'!$C$51</f>
        <v>0</v>
      </c>
      <c r="D51" s="118">
        <f>'[34]I. Фін результат'!$C$51</f>
        <v>0</v>
      </c>
      <c r="E51" s="118">
        <f>'[33]I. Фін результат'!$D$51</f>
        <v>0</v>
      </c>
      <c r="F51" s="126" t="s">
        <v>163</v>
      </c>
      <c r="G51" s="129" t="s">
        <v>163</v>
      </c>
      <c r="H51" s="123" t="s">
        <v>163</v>
      </c>
      <c r="I51" s="124"/>
    </row>
    <row r="52" spans="1:9" s="112" customFormat="1" ht="19.5" customHeight="1">
      <c r="A52" s="48" t="s">
        <v>194</v>
      </c>
      <c r="B52" s="41">
        <v>1073</v>
      </c>
      <c r="C52" s="118">
        <f>'[33]I. Фін результат'!$C$52</f>
        <v>3081</v>
      </c>
      <c r="D52" s="118">
        <f>'[34]I. Фін результат'!$C$52</f>
        <v>17749</v>
      </c>
      <c r="E52" s="118">
        <f>'[33]I. Фін результат'!$D$52</f>
        <v>5855</v>
      </c>
      <c r="F52" s="118">
        <f>D52</f>
        <v>17749</v>
      </c>
      <c r="G52" s="118">
        <f>F52-E52</f>
        <v>11894</v>
      </c>
      <c r="H52" s="123">
        <f aca="true" t="shared" si="10" ref="H52:H53">(F52/E52)*100</f>
        <v>303.14261315115283</v>
      </c>
      <c r="I52" s="124"/>
    </row>
    <row r="53" spans="1:9" s="112" customFormat="1" ht="19.5" customHeight="1">
      <c r="A53" s="130" t="s">
        <v>195</v>
      </c>
      <c r="B53" s="41">
        <v>1080</v>
      </c>
      <c r="C53" s="122">
        <f>SUM(C54:C59)</f>
        <v>-3022</v>
      </c>
      <c r="D53" s="122">
        <f>SUM(D54:D59)</f>
        <v>-5044</v>
      </c>
      <c r="E53" s="122">
        <f>SUM(E54:E59)</f>
        <v>-966.6</v>
      </c>
      <c r="F53" s="122">
        <f>SUM(F54:F59)</f>
        <v>-5044</v>
      </c>
      <c r="G53" s="118">
        <v>4077.4</v>
      </c>
      <c r="H53" s="123">
        <f t="shared" si="10"/>
        <v>521.8290916614939</v>
      </c>
      <c r="I53" s="124"/>
    </row>
    <row r="54" spans="1:9" s="112" customFormat="1" ht="19.5" customHeight="1">
      <c r="A54" s="48" t="s">
        <v>192</v>
      </c>
      <c r="B54" s="41">
        <v>1081</v>
      </c>
      <c r="C54" s="118">
        <f>'[33]I. Фін результат'!$C$54</f>
        <v>0</v>
      </c>
      <c r="D54" s="118">
        <f>'[34]I. Фін результат'!$C$54</f>
        <v>0</v>
      </c>
      <c r="E54" s="118">
        <f>'[33]I. Фін результат'!$D$54</f>
        <v>0</v>
      </c>
      <c r="F54" s="126">
        <f aca="true" t="shared" si="11" ref="F54:F59">D54</f>
        <v>0</v>
      </c>
      <c r="G54" s="118">
        <f aca="true" t="shared" si="12" ref="G54:G58">F54-E54</f>
        <v>0</v>
      </c>
      <c r="H54" s="123" t="s">
        <v>163</v>
      </c>
      <c r="I54" s="124"/>
    </row>
    <row r="55" spans="1:9" s="112" customFormat="1" ht="19.5" customHeight="1">
      <c r="A55" s="48" t="s">
        <v>196</v>
      </c>
      <c r="B55" s="41">
        <v>1082</v>
      </c>
      <c r="C55" s="118">
        <f>'[33]I. Фін результат'!$C$55</f>
        <v>0</v>
      </c>
      <c r="D55" s="118">
        <f>'[34]I. Фін результат'!$C$55</f>
        <v>0</v>
      </c>
      <c r="E55" s="118">
        <f>'[33]I. Фін результат'!$D$55</f>
        <v>0</v>
      </c>
      <c r="F55" s="126">
        <f t="shared" si="11"/>
        <v>0</v>
      </c>
      <c r="G55" s="118">
        <f t="shared" si="12"/>
        <v>0</v>
      </c>
      <c r="H55" s="123" t="s">
        <v>163</v>
      </c>
      <c r="I55" s="124"/>
    </row>
    <row r="56" spans="1:9" s="112" customFormat="1" ht="19.5" customHeight="1">
      <c r="A56" s="48" t="s">
        <v>197</v>
      </c>
      <c r="B56" s="41">
        <v>1083</v>
      </c>
      <c r="C56" s="118">
        <f>'[33]I. Фін результат'!$C$56</f>
        <v>0</v>
      </c>
      <c r="D56" s="118">
        <f>'[34]I. Фін результат'!$C$56</f>
        <v>0</v>
      </c>
      <c r="E56" s="118">
        <f>'[33]I. Фін результат'!$D$56</f>
        <v>0</v>
      </c>
      <c r="F56" s="126">
        <f t="shared" si="11"/>
        <v>0</v>
      </c>
      <c r="G56" s="118">
        <f t="shared" si="12"/>
        <v>0</v>
      </c>
      <c r="H56" s="123" t="s">
        <v>163</v>
      </c>
      <c r="I56" s="124"/>
    </row>
    <row r="57" spans="1:9" s="112" customFormat="1" ht="19.5" customHeight="1">
      <c r="A57" s="48" t="s">
        <v>198</v>
      </c>
      <c r="B57" s="41">
        <v>1084</v>
      </c>
      <c r="C57" s="118">
        <f>'[33]I. Фін результат'!$C$57</f>
        <v>0</v>
      </c>
      <c r="D57" s="118">
        <f>'[34]I. Фін результат'!$C$57</f>
        <v>0</v>
      </c>
      <c r="E57" s="118">
        <f>'[33]I. Фін результат'!$D$57</f>
        <v>0</v>
      </c>
      <c r="F57" s="126">
        <f t="shared" si="11"/>
        <v>0</v>
      </c>
      <c r="G57" s="118">
        <f t="shared" si="12"/>
        <v>0</v>
      </c>
      <c r="H57" s="123" t="s">
        <v>163</v>
      </c>
      <c r="I57" s="124"/>
    </row>
    <row r="58" spans="1:9" s="112" customFormat="1" ht="19.5" customHeight="1">
      <c r="A58" s="48" t="s">
        <v>199</v>
      </c>
      <c r="B58" s="41">
        <v>1085</v>
      </c>
      <c r="C58" s="118">
        <f>'[33]I. Фін результат'!$C$58</f>
        <v>0</v>
      </c>
      <c r="D58" s="118">
        <f>'[34]I. Фін результат'!$C$58</f>
        <v>0</v>
      </c>
      <c r="E58" s="118">
        <f>'[33]I. Фін результат'!$D$58</f>
        <v>0</v>
      </c>
      <c r="F58" s="126">
        <f t="shared" si="11"/>
        <v>0</v>
      </c>
      <c r="G58" s="118">
        <f t="shared" si="12"/>
        <v>0</v>
      </c>
      <c r="H58" s="123" t="s">
        <v>163</v>
      </c>
      <c r="I58" s="124"/>
    </row>
    <row r="59" spans="1:9" s="112" customFormat="1" ht="19.5" customHeight="1">
      <c r="A59" s="48" t="s">
        <v>200</v>
      </c>
      <c r="B59" s="41">
        <v>1086</v>
      </c>
      <c r="C59" s="118">
        <f>'[33]I. Фін результат'!$C$59</f>
        <v>-3022</v>
      </c>
      <c r="D59" s="118">
        <f>'[34]I. Фін результат'!$C$59</f>
        <v>-5044</v>
      </c>
      <c r="E59" s="118">
        <f>'[33]I. Фін результат'!$D$59</f>
        <v>-966.6</v>
      </c>
      <c r="F59" s="118">
        <f t="shared" si="11"/>
        <v>-5044</v>
      </c>
      <c r="G59" s="118">
        <v>4077.4</v>
      </c>
      <c r="H59" s="123">
        <f aca="true" t="shared" si="13" ref="H59:H60">(F59/E59)*100</f>
        <v>521.8290916614939</v>
      </c>
      <c r="I59" s="124"/>
    </row>
    <row r="60" spans="1:9" s="30" customFormat="1" ht="19.5" customHeight="1">
      <c r="A60" s="51" t="s">
        <v>201</v>
      </c>
      <c r="B60" s="43">
        <v>1100</v>
      </c>
      <c r="C60" s="125">
        <f>SUM(C17,C18,C41,C49,C53)</f>
        <v>-2537.011999999998</v>
      </c>
      <c r="D60" s="125">
        <f>SUM(D17,D18,D41,D49,D53)</f>
        <v>9178.820000000009</v>
      </c>
      <c r="E60" s="125">
        <f>SUM(E17,E18,E41,E49,E53)</f>
        <v>927.9999999999767</v>
      </c>
      <c r="F60" s="125">
        <f>SUM(F17,F18,F41,F49,F53)</f>
        <v>9178.820000000009</v>
      </c>
      <c r="G60" s="119">
        <f aca="true" t="shared" si="14" ref="G60:G65">F60-E60</f>
        <v>8250.820000000032</v>
      </c>
      <c r="H60" s="120">
        <f t="shared" si="13"/>
        <v>989.0969827586465</v>
      </c>
      <c r="I60" s="121"/>
    </row>
    <row r="61" spans="1:9" ht="19.5" customHeight="1">
      <c r="A61" s="48" t="s">
        <v>202</v>
      </c>
      <c r="B61" s="41">
        <v>1110</v>
      </c>
      <c r="C61" s="118">
        <f>'[33]I. Фін результат'!$C$61</f>
        <v>0</v>
      </c>
      <c r="D61" s="118">
        <f>'[34]I. Фін результат'!$C$61</f>
        <v>0</v>
      </c>
      <c r="E61" s="118">
        <f>'[33]I. Фін результат'!$D$61</f>
        <v>0</v>
      </c>
      <c r="F61" s="126">
        <f aca="true" t="shared" si="15" ref="F61:F64">D61</f>
        <v>0</v>
      </c>
      <c r="G61" s="118">
        <f t="shared" si="14"/>
        <v>0</v>
      </c>
      <c r="H61" s="123" t="s">
        <v>163</v>
      </c>
      <c r="I61" s="124"/>
    </row>
    <row r="62" spans="1:9" ht="19.5" customHeight="1">
      <c r="A62" s="48" t="s">
        <v>203</v>
      </c>
      <c r="B62" s="41">
        <v>1120</v>
      </c>
      <c r="C62" s="118">
        <f>'[33]I. Фін результат'!$C$62</f>
        <v>0</v>
      </c>
      <c r="D62" s="118">
        <f>'[34]I. Фін результат'!$C$62</f>
        <v>0</v>
      </c>
      <c r="E62" s="118">
        <f>'[33]I. Фін результат'!$D$62</f>
        <v>0</v>
      </c>
      <c r="F62" s="126">
        <f t="shared" si="15"/>
        <v>0</v>
      </c>
      <c r="G62" s="118">
        <f t="shared" si="14"/>
        <v>0</v>
      </c>
      <c r="H62" s="123" t="s">
        <v>163</v>
      </c>
      <c r="I62" s="124"/>
    </row>
    <row r="63" spans="1:9" ht="19.5" customHeight="1">
      <c r="A63" s="48" t="s">
        <v>204</v>
      </c>
      <c r="B63" s="41">
        <v>1130</v>
      </c>
      <c r="C63" s="118">
        <f>'[33]I. Фін результат'!$C$63</f>
        <v>0</v>
      </c>
      <c r="D63" s="118">
        <f>'[34]I. Фін результат'!$C$63</f>
        <v>0</v>
      </c>
      <c r="E63" s="118">
        <f>'[33]I. Фін результат'!$D$63</f>
        <v>0</v>
      </c>
      <c r="F63" s="126">
        <f t="shared" si="15"/>
        <v>0</v>
      </c>
      <c r="G63" s="118">
        <f t="shared" si="14"/>
        <v>0</v>
      </c>
      <c r="H63" s="123" t="s">
        <v>163</v>
      </c>
      <c r="I63" s="124"/>
    </row>
    <row r="64" spans="1:9" ht="19.5" customHeight="1">
      <c r="A64" s="48" t="s">
        <v>205</v>
      </c>
      <c r="B64" s="41">
        <v>1140</v>
      </c>
      <c r="C64" s="118">
        <f>'[33]I. Фін результат'!$C$64</f>
        <v>0</v>
      </c>
      <c r="D64" s="118">
        <f>'[34]I. Фін результат'!$C$64</f>
        <v>0</v>
      </c>
      <c r="E64" s="118">
        <f>'[33]I. Фін результат'!$D$64</f>
        <v>0</v>
      </c>
      <c r="F64" s="126">
        <f t="shared" si="15"/>
        <v>0</v>
      </c>
      <c r="G64" s="118">
        <f t="shared" si="14"/>
        <v>0</v>
      </c>
      <c r="H64" s="123" t="s">
        <v>163</v>
      </c>
      <c r="I64" s="124"/>
    </row>
    <row r="65" spans="1:9" ht="19.5" customHeight="1">
      <c r="A65" s="48" t="s">
        <v>206</v>
      </c>
      <c r="B65" s="41">
        <v>1150</v>
      </c>
      <c r="C65" s="122">
        <f>SUM(C66:C67)</f>
        <v>168</v>
      </c>
      <c r="D65" s="122">
        <f>SUM(D66:D67)</f>
        <v>298</v>
      </c>
      <c r="E65" s="122">
        <f>SUM(E66:E67)</f>
        <v>160.8</v>
      </c>
      <c r="F65" s="122">
        <f>SUM(F66:F67)</f>
        <v>298</v>
      </c>
      <c r="G65" s="118">
        <f t="shared" si="14"/>
        <v>137.2</v>
      </c>
      <c r="H65" s="123">
        <f>(F65/E65)*100</f>
        <v>185.3233830845771</v>
      </c>
      <c r="I65" s="124"/>
    </row>
    <row r="66" spans="1:9" ht="19.5" customHeight="1">
      <c r="A66" s="48" t="s">
        <v>192</v>
      </c>
      <c r="B66" s="41">
        <v>1151</v>
      </c>
      <c r="C66" s="127">
        <f>'[33]I. Фін результат'!$C$66</f>
        <v>0</v>
      </c>
      <c r="D66" s="127">
        <f>'[34]I. Фін результат'!$C$66</f>
        <v>0</v>
      </c>
      <c r="E66" s="127">
        <f>'[33]I. Фін результат'!$D$66</f>
        <v>0</v>
      </c>
      <c r="F66" s="129">
        <f aca="true" t="shared" si="16" ref="F66:F67">D66</f>
        <v>0</v>
      </c>
      <c r="G66" s="127" t="s">
        <v>163</v>
      </c>
      <c r="H66" s="123" t="s">
        <v>163</v>
      </c>
      <c r="I66" s="124"/>
    </row>
    <row r="67" spans="1:9" ht="19.5" customHeight="1">
      <c r="A67" s="48" t="s">
        <v>207</v>
      </c>
      <c r="B67" s="41">
        <v>1152</v>
      </c>
      <c r="C67" s="118">
        <f>'[33]I. Фін результат'!$C$67</f>
        <v>168</v>
      </c>
      <c r="D67" s="118">
        <f>'[34]I. Фін результат'!$C$67</f>
        <v>298</v>
      </c>
      <c r="E67" s="118">
        <f>'[33]I. Фін результат'!$D$67</f>
        <v>160.8</v>
      </c>
      <c r="F67" s="118">
        <f t="shared" si="16"/>
        <v>298</v>
      </c>
      <c r="G67" s="118">
        <f aca="true" t="shared" si="17" ref="G67:G71">F67-E67</f>
        <v>137.2</v>
      </c>
      <c r="H67" s="123">
        <f aca="true" t="shared" si="18" ref="H67:H68">(F67/E67)*100</f>
        <v>185.3233830845771</v>
      </c>
      <c r="I67" s="124"/>
    </row>
    <row r="68" spans="1:9" ht="19.5" customHeight="1">
      <c r="A68" s="48" t="s">
        <v>208</v>
      </c>
      <c r="B68" s="41">
        <v>1160</v>
      </c>
      <c r="C68" s="122">
        <f>SUM(C69:C70)</f>
        <v>168</v>
      </c>
      <c r="D68" s="122">
        <f>SUM(D69:D70)</f>
        <v>-298</v>
      </c>
      <c r="E68" s="122">
        <f>SUM(E69:E70)</f>
        <v>-160.8</v>
      </c>
      <c r="F68" s="122">
        <f>SUM(F69:F70)</f>
        <v>-298</v>
      </c>
      <c r="G68" s="118">
        <f t="shared" si="17"/>
        <v>-137.2</v>
      </c>
      <c r="H68" s="123">
        <f t="shared" si="18"/>
        <v>185.3233830845771</v>
      </c>
      <c r="I68" s="124"/>
    </row>
    <row r="69" spans="1:9" ht="19.5" customHeight="1">
      <c r="A69" s="48" t="s">
        <v>192</v>
      </c>
      <c r="B69" s="41">
        <v>1161</v>
      </c>
      <c r="C69" s="118">
        <f>'[33]I. Фін результат'!$C$69</f>
        <v>0</v>
      </c>
      <c r="D69" s="118">
        <f>'[34]I. Фін результат'!$C$69</f>
        <v>0</v>
      </c>
      <c r="E69" s="118">
        <f>'[33]I. Фін результат'!$D$69</f>
        <v>0</v>
      </c>
      <c r="F69" s="126">
        <f aca="true" t="shared" si="19" ref="F69:F70">D69</f>
        <v>0</v>
      </c>
      <c r="G69" s="118">
        <f t="shared" si="17"/>
        <v>0</v>
      </c>
      <c r="H69" s="123" t="s">
        <v>163</v>
      </c>
      <c r="I69" s="124"/>
    </row>
    <row r="70" spans="1:9" ht="19.5" customHeight="1">
      <c r="A70" s="48" t="s">
        <v>209</v>
      </c>
      <c r="B70" s="41">
        <v>1162</v>
      </c>
      <c r="C70" s="118">
        <f>'[33]I. Фін результат'!$C$70</f>
        <v>168</v>
      </c>
      <c r="D70" s="118">
        <f>'[34]I. Фін результат'!$C$70</f>
        <v>-298</v>
      </c>
      <c r="E70" s="118">
        <f>'[33]I. Фін результат'!$D$70</f>
        <v>-160.8</v>
      </c>
      <c r="F70" s="118">
        <f t="shared" si="19"/>
        <v>-298</v>
      </c>
      <c r="G70" s="118">
        <f t="shared" si="17"/>
        <v>-137.2</v>
      </c>
      <c r="H70" s="123">
        <f aca="true" t="shared" si="20" ref="H70:H71">(F70/E70)*100</f>
        <v>185.3233830845771</v>
      </c>
      <c r="I70" s="124"/>
    </row>
    <row r="71" spans="1:9" s="30" customFormat="1" ht="19.5" customHeight="1">
      <c r="A71" s="51" t="s">
        <v>210</v>
      </c>
      <c r="B71" s="43">
        <v>1170</v>
      </c>
      <c r="C71" s="125">
        <f>SUM(C60:C65,C68)</f>
        <v>-2201.011999999998</v>
      </c>
      <c r="D71" s="125">
        <f>SUM(D60:D65,D68)</f>
        <v>9178.820000000009</v>
      </c>
      <c r="E71" s="125">
        <f>SUM(E60:E65,E68)</f>
        <v>927.9999999999767</v>
      </c>
      <c r="F71" s="125">
        <f>SUM(F60:F65,F68)</f>
        <v>9178.820000000009</v>
      </c>
      <c r="G71" s="119">
        <f t="shared" si="17"/>
        <v>8250.820000000032</v>
      </c>
      <c r="H71" s="120">
        <f t="shared" si="20"/>
        <v>989.0969827586465</v>
      </c>
      <c r="I71" s="121"/>
    </row>
    <row r="72" spans="1:9" ht="19.5" customHeight="1">
      <c r="A72" s="48" t="s">
        <v>211</v>
      </c>
      <c r="B72" s="116">
        <v>1180</v>
      </c>
      <c r="C72" s="118">
        <f>'[33]I. Фін результат'!$C$72</f>
        <v>0</v>
      </c>
      <c r="D72" s="118">
        <f>'[34]I. Фін результат'!$C$72</f>
        <v>0</v>
      </c>
      <c r="E72" s="118">
        <f>'[33]I. Фін результат'!$D$72</f>
        <v>-167</v>
      </c>
      <c r="F72" s="126">
        <f aca="true" t="shared" si="21" ref="F72:F75">D72</f>
        <v>0</v>
      </c>
      <c r="G72" s="118">
        <v>-167</v>
      </c>
      <c r="H72" s="123" t="s">
        <v>163</v>
      </c>
      <c r="I72" s="124"/>
    </row>
    <row r="73" spans="1:9" ht="19.5" customHeight="1">
      <c r="A73" s="48" t="s">
        <v>212</v>
      </c>
      <c r="B73" s="116">
        <v>1181</v>
      </c>
      <c r="C73" s="118">
        <f>'[33]I. Фін результат'!$C$73</f>
        <v>0</v>
      </c>
      <c r="D73" s="118">
        <f>'[34]I. Фін результат'!$C$73</f>
        <v>0</v>
      </c>
      <c r="E73" s="118">
        <f>'[33]I. Фін результат'!$D$73</f>
        <v>0</v>
      </c>
      <c r="F73" s="126">
        <f t="shared" si="21"/>
        <v>0</v>
      </c>
      <c r="G73" s="118">
        <f aca="true" t="shared" si="22" ref="G73:G77">F73-E73</f>
        <v>0</v>
      </c>
      <c r="H73" s="123" t="s">
        <v>163</v>
      </c>
      <c r="I73" s="124"/>
    </row>
    <row r="74" spans="1:9" ht="19.5" customHeight="1">
      <c r="A74" s="48" t="s">
        <v>213</v>
      </c>
      <c r="B74" s="41">
        <v>1190</v>
      </c>
      <c r="C74" s="118">
        <f>'[33]I. Фін результат'!$C$74</f>
        <v>0</v>
      </c>
      <c r="D74" s="118">
        <f>'[34]I. Фін результат'!$C$74</f>
        <v>0</v>
      </c>
      <c r="E74" s="118">
        <f>'[33]I. Фін результат'!$D$74</f>
        <v>0</v>
      </c>
      <c r="F74" s="126">
        <f t="shared" si="21"/>
        <v>0</v>
      </c>
      <c r="G74" s="118">
        <f t="shared" si="22"/>
        <v>0</v>
      </c>
      <c r="H74" s="123" t="s">
        <v>163</v>
      </c>
      <c r="I74" s="124"/>
    </row>
    <row r="75" spans="1:9" ht="19.5" customHeight="1">
      <c r="A75" s="48" t="s">
        <v>214</v>
      </c>
      <c r="B75" s="41">
        <v>1191</v>
      </c>
      <c r="C75" s="118">
        <f>'[33]I. Фін результат'!$C$75</f>
        <v>0</v>
      </c>
      <c r="D75" s="118">
        <f>'[34]I. Фін результат'!$C$75</f>
        <v>0</v>
      </c>
      <c r="E75" s="118">
        <f>'[33]I. Фін результат'!$D$75</f>
        <v>0</v>
      </c>
      <c r="F75" s="126">
        <f t="shared" si="21"/>
        <v>0</v>
      </c>
      <c r="G75" s="118">
        <f t="shared" si="22"/>
        <v>0</v>
      </c>
      <c r="H75" s="123" t="s">
        <v>163</v>
      </c>
      <c r="I75" s="124"/>
    </row>
    <row r="76" spans="1:9" s="30" customFormat="1" ht="19.5" customHeight="1">
      <c r="A76" s="51" t="s">
        <v>215</v>
      </c>
      <c r="B76" s="43">
        <v>1200</v>
      </c>
      <c r="C76" s="125">
        <f>'[33]I. Фін результат'!$C$76</f>
        <v>-2537.011999999998</v>
      </c>
      <c r="D76" s="125">
        <f>SUM(D71:D75)</f>
        <v>9178.820000000009</v>
      </c>
      <c r="E76" s="125">
        <f>SUM(E71:E75)</f>
        <v>760.9999999999767</v>
      </c>
      <c r="F76" s="125">
        <f>SUM(F71:F75)</f>
        <v>9178.820000000009</v>
      </c>
      <c r="G76" s="119">
        <f t="shared" si="22"/>
        <v>8417.820000000032</v>
      </c>
      <c r="H76" s="120">
        <f aca="true" t="shared" si="23" ref="H76:H77">(F76/E76)*100</f>
        <v>1206.1524310118646</v>
      </c>
      <c r="I76" s="121"/>
    </row>
    <row r="77" spans="1:9" ht="19.5" customHeight="1">
      <c r="A77" s="48" t="s">
        <v>216</v>
      </c>
      <c r="B77" s="41">
        <v>1201</v>
      </c>
      <c r="C77" s="118">
        <f>'[33]I. Фін результат'!$C$77</f>
        <v>0</v>
      </c>
      <c r="D77" s="118">
        <f>'[34]I. Фін результат'!$C$77</f>
        <v>9178.8</v>
      </c>
      <c r="E77" s="118">
        <f>'[33]I. Фін результат'!$D$77</f>
        <v>760.9999999999759</v>
      </c>
      <c r="F77" s="118">
        <f>D77</f>
        <v>9178.8</v>
      </c>
      <c r="G77" s="118">
        <f t="shared" si="22"/>
        <v>8417.800000000023</v>
      </c>
      <c r="H77" s="123">
        <f t="shared" si="23"/>
        <v>1206.149802890971</v>
      </c>
      <c r="I77" s="124"/>
    </row>
    <row r="78" spans="1:9" ht="19.5" customHeight="1">
      <c r="A78" s="48" t="s">
        <v>217</v>
      </c>
      <c r="B78" s="41">
        <v>1202</v>
      </c>
      <c r="C78" s="118">
        <f>'[33]I. Фін результат'!$C$78</f>
        <v>-2537.011999999998</v>
      </c>
      <c r="D78" s="118">
        <f>'[34]I. Фін результат'!$C$78</f>
        <v>0</v>
      </c>
      <c r="E78" s="118">
        <f>'[33]I. Фін результат'!$D$78</f>
        <v>0</v>
      </c>
      <c r="F78" s="127" t="s">
        <v>163</v>
      </c>
      <c r="G78" s="127" t="s">
        <v>163</v>
      </c>
      <c r="H78" s="123" t="s">
        <v>163</v>
      </c>
      <c r="I78" s="124"/>
    </row>
    <row r="79" spans="1:9" s="30" customFormat="1" ht="19.5" customHeight="1">
      <c r="A79" s="51" t="s">
        <v>218</v>
      </c>
      <c r="B79" s="43">
        <v>1210</v>
      </c>
      <c r="C79" s="131">
        <f>SUM(C7,C49,C61,C63,C65,C73,C74)</f>
        <v>56426</v>
      </c>
      <c r="D79" s="131">
        <f>SUM(D7,D49,D61,D63,D65,D73,D74)</f>
        <v>89914</v>
      </c>
      <c r="E79" s="131">
        <f>SUM(E7,E49,E61,E63,E65,E73,E74)</f>
        <v>81464.2</v>
      </c>
      <c r="F79" s="131">
        <f>SUM(F7,F49,F61,F63,F65,F73,F74)</f>
        <v>89914</v>
      </c>
      <c r="G79" s="119">
        <f>F79-E79</f>
        <v>8449.800000000003</v>
      </c>
      <c r="H79" s="120">
        <f>(F79/E79)*100</f>
        <v>110.37240898456008</v>
      </c>
      <c r="I79" s="121"/>
    </row>
    <row r="80" spans="1:9" s="30" customFormat="1" ht="19.5" customHeight="1">
      <c r="A80" s="51" t="s">
        <v>219</v>
      </c>
      <c r="B80" s="43">
        <v>1220</v>
      </c>
      <c r="C80" s="131">
        <f>SUM(C8,C18,C41,C53,C62,C64,C68,C72,C75)</f>
        <v>-58627.011999999995</v>
      </c>
      <c r="D80" s="131">
        <f>SUM(D8,D18,D41,D53,D62,D64,D68,D72,D75)</f>
        <v>-80735.18</v>
      </c>
      <c r="E80" s="131">
        <f>SUM(E8,E18,E41,E53,E62,E64,E68,E72,E75)</f>
        <v>-80703.20000000001</v>
      </c>
      <c r="F80" s="131">
        <f>SUM(F8,F18,F41,F53,F62,F64,F68,F72,F75)</f>
        <v>-80735.18</v>
      </c>
      <c r="G80" s="119">
        <v>32</v>
      </c>
      <c r="H80" s="120">
        <f>F80/E80*100</f>
        <v>100.03962668146985</v>
      </c>
      <c r="I80" s="121"/>
    </row>
    <row r="81" spans="1:9" ht="19.5" customHeight="1">
      <c r="A81" s="48" t="s">
        <v>220</v>
      </c>
      <c r="B81" s="41">
        <v>1230</v>
      </c>
      <c r="C81" s="126"/>
      <c r="D81" s="118"/>
      <c r="E81" s="126"/>
      <c r="F81" s="126"/>
      <c r="G81" s="126">
        <f>F81-E81</f>
        <v>0</v>
      </c>
      <c r="H81" s="123" t="s">
        <v>163</v>
      </c>
      <c r="I81" s="124"/>
    </row>
    <row r="82" spans="1:9" ht="24.75" customHeight="1">
      <c r="A82" s="132" t="s">
        <v>221</v>
      </c>
      <c r="B82" s="132"/>
      <c r="C82" s="132"/>
      <c r="D82" s="132"/>
      <c r="E82" s="132"/>
      <c r="F82" s="132"/>
      <c r="G82" s="132"/>
      <c r="H82" s="132"/>
      <c r="I82" s="132"/>
    </row>
    <row r="83" spans="1:9" ht="19.5" customHeight="1">
      <c r="A83" s="48" t="s">
        <v>222</v>
      </c>
      <c r="B83" s="41">
        <v>1300</v>
      </c>
      <c r="C83" s="122">
        <f>C60</f>
        <v>-2537.011999999998</v>
      </c>
      <c r="D83" s="122">
        <f>D60</f>
        <v>9178.820000000009</v>
      </c>
      <c r="E83" s="122">
        <f>'[33]I. Фін результат'!$D$83</f>
        <v>927.9999999999758</v>
      </c>
      <c r="F83" s="122">
        <f aca="true" t="shared" si="24" ref="F83:F88">D83</f>
        <v>9178.820000000009</v>
      </c>
      <c r="G83" s="118">
        <f>F83-E83</f>
        <v>8250.820000000032</v>
      </c>
      <c r="H83" s="123">
        <f aca="true" t="shared" si="25" ref="H83:H84">(F83/E83)*100</f>
        <v>989.0969827586474</v>
      </c>
      <c r="I83" s="124"/>
    </row>
    <row r="84" spans="1:9" ht="19.5" customHeight="1">
      <c r="A84" s="48" t="s">
        <v>223</v>
      </c>
      <c r="B84" s="41">
        <v>1301</v>
      </c>
      <c r="C84" s="122">
        <f>'[33]I. Фін результат'!$C$84</f>
        <v>-506</v>
      </c>
      <c r="D84" s="122">
        <f>'[34]I. Фін результат'!$C$84</f>
        <v>-525.6</v>
      </c>
      <c r="E84" s="122">
        <f>'[33]I. Фін результат'!$D$84</f>
        <v>-570.3</v>
      </c>
      <c r="F84" s="122">
        <f t="shared" si="24"/>
        <v>-525.6</v>
      </c>
      <c r="G84" s="118">
        <v>-44.7</v>
      </c>
      <c r="H84" s="123">
        <f t="shared" si="25"/>
        <v>92.16201998947923</v>
      </c>
      <c r="I84" s="124"/>
    </row>
    <row r="85" spans="1:9" ht="19.5" customHeight="1">
      <c r="A85" s="48" t="s">
        <v>224</v>
      </c>
      <c r="B85" s="41">
        <v>1302</v>
      </c>
      <c r="C85" s="122">
        <f>'[33]I. Фін результат'!$C$85</f>
        <v>0</v>
      </c>
      <c r="D85" s="122">
        <f>'[34]I. Фін результат'!$C$85</f>
        <v>0</v>
      </c>
      <c r="E85" s="128">
        <f>'[33]I. Фін результат'!$D$85</f>
        <v>0</v>
      </c>
      <c r="F85" s="128">
        <f t="shared" si="24"/>
        <v>0</v>
      </c>
      <c r="G85" s="118">
        <f aca="true" t="shared" si="26" ref="G85:G89">F85-E85</f>
        <v>0</v>
      </c>
      <c r="H85" s="123" t="s">
        <v>163</v>
      </c>
      <c r="I85" s="124"/>
    </row>
    <row r="86" spans="1:9" ht="19.5" customHeight="1">
      <c r="A86" s="48" t="s">
        <v>225</v>
      </c>
      <c r="B86" s="41">
        <v>1303</v>
      </c>
      <c r="C86" s="122">
        <f>'[33]I. Фін результат'!$C$86</f>
        <v>0</v>
      </c>
      <c r="D86" s="122">
        <f>'[34]I. Фін результат'!$C$86</f>
        <v>0</v>
      </c>
      <c r="E86" s="128">
        <f>'[33]I. Фін результат'!$D$86</f>
        <v>0</v>
      </c>
      <c r="F86" s="128">
        <f t="shared" si="24"/>
        <v>0</v>
      </c>
      <c r="G86" s="118">
        <f t="shared" si="26"/>
        <v>0</v>
      </c>
      <c r="H86" s="123" t="s">
        <v>163</v>
      </c>
      <c r="I86" s="124"/>
    </row>
    <row r="87" spans="1:9" ht="19.5" customHeight="1">
      <c r="A87" s="48" t="s">
        <v>226</v>
      </c>
      <c r="B87" s="41">
        <v>1304</v>
      </c>
      <c r="C87" s="122">
        <f>'[33]I. Фін результат'!$C$87</f>
        <v>0</v>
      </c>
      <c r="D87" s="122">
        <f>'[34]I. Фін результат'!$C$87</f>
        <v>0</v>
      </c>
      <c r="E87" s="128">
        <f>'[33]I. Фін результат'!$D$87</f>
        <v>0</v>
      </c>
      <c r="F87" s="128">
        <f t="shared" si="24"/>
        <v>0</v>
      </c>
      <c r="G87" s="118">
        <f t="shared" si="26"/>
        <v>0</v>
      </c>
      <c r="H87" s="123" t="s">
        <v>163</v>
      </c>
      <c r="I87" s="124"/>
    </row>
    <row r="88" spans="1:9" ht="20.25" customHeight="1">
      <c r="A88" s="48" t="s">
        <v>227</v>
      </c>
      <c r="B88" s="41">
        <v>1305</v>
      </c>
      <c r="C88" s="122">
        <f>'[33]I. Фін результат'!$C$88</f>
        <v>0</v>
      </c>
      <c r="D88" s="122">
        <f>'[34]I. Фін результат'!$C$88</f>
        <v>0</v>
      </c>
      <c r="E88" s="128">
        <f>'[33]I. Фін результат'!$D$88</f>
        <v>0</v>
      </c>
      <c r="F88" s="128">
        <f t="shared" si="24"/>
        <v>0</v>
      </c>
      <c r="G88" s="118">
        <f t="shared" si="26"/>
        <v>0</v>
      </c>
      <c r="H88" s="123" t="s">
        <v>163</v>
      </c>
      <c r="I88" s="124"/>
    </row>
    <row r="89" spans="1:9" s="30" customFormat="1" ht="19.5" customHeight="1">
      <c r="A89" s="51" t="s">
        <v>228</v>
      </c>
      <c r="B89" s="43">
        <v>1310</v>
      </c>
      <c r="C89" s="133">
        <f>C83+C84-C85-C86-C87-C88</f>
        <v>-3043.011999999998</v>
      </c>
      <c r="D89" s="133">
        <f>D83+D84-D85-D86-D87-D88</f>
        <v>8653.220000000008</v>
      </c>
      <c r="E89" s="133">
        <f>E83+E84-E85-E86-E87-E88</f>
        <v>357.69999999997583</v>
      </c>
      <c r="F89" s="133">
        <f>F83+F84-F85-F86-F87-F88</f>
        <v>8653.220000000008</v>
      </c>
      <c r="G89" s="119">
        <f t="shared" si="26"/>
        <v>8295.520000000033</v>
      </c>
      <c r="H89" s="120">
        <f>(F89/E89)*100</f>
        <v>2419.127760693484</v>
      </c>
      <c r="I89" s="121"/>
    </row>
    <row r="90" spans="1:9" s="30" customFormat="1" ht="19.5" customHeight="1">
      <c r="A90" s="51" t="s">
        <v>59</v>
      </c>
      <c r="B90" s="51"/>
      <c r="C90" s="51"/>
      <c r="D90" s="51"/>
      <c r="E90" s="51"/>
      <c r="F90" s="51"/>
      <c r="G90" s="51"/>
      <c r="H90" s="51"/>
      <c r="I90" s="51"/>
    </row>
    <row r="91" spans="1:9" s="30" customFormat="1" ht="19.5" customHeight="1">
      <c r="A91" s="48" t="s">
        <v>60</v>
      </c>
      <c r="B91" s="41">
        <v>1400</v>
      </c>
      <c r="C91" s="118">
        <f>'[33]I. Фін результат'!$C$91</f>
        <v>-34327</v>
      </c>
      <c r="D91" s="118">
        <f>'[34]I. Фін результат'!$C$91</f>
        <v>-49743.99999999999</v>
      </c>
      <c r="E91" s="118">
        <f>'[33]I. Фін результат'!$D$91</f>
        <v>-49370.100000000006</v>
      </c>
      <c r="F91" s="118">
        <f aca="true" t="shared" si="27" ref="F91:F97">D91</f>
        <v>-49743.99999999999</v>
      </c>
      <c r="G91" s="118">
        <v>373.9</v>
      </c>
      <c r="H91" s="123">
        <f aca="true" t="shared" si="28" ref="H91:H98">(F91/E91)*100</f>
        <v>100.75734098168726</v>
      </c>
      <c r="I91" s="124"/>
    </row>
    <row r="92" spans="1:9" s="30" customFormat="1" ht="19.5" customHeight="1">
      <c r="A92" s="48" t="s">
        <v>61</v>
      </c>
      <c r="B92" s="49">
        <v>1401</v>
      </c>
      <c r="C92" s="118">
        <f>'[33]I. Фін результат'!$C$92</f>
        <v>-4826.9</v>
      </c>
      <c r="D92" s="118">
        <f>'[34]I. Фін результат'!$C$92</f>
        <v>-4649.2</v>
      </c>
      <c r="E92" s="118">
        <f>'[33]I. Фін результат'!$D$92</f>
        <v>-3971.5</v>
      </c>
      <c r="F92" s="118">
        <f t="shared" si="27"/>
        <v>-4649.2</v>
      </c>
      <c r="G92" s="118">
        <v>677.7</v>
      </c>
      <c r="H92" s="123">
        <f t="shared" si="28"/>
        <v>117.0640815812665</v>
      </c>
      <c r="I92" s="124"/>
    </row>
    <row r="93" spans="1:9" s="30" customFormat="1" ht="19.5" customHeight="1">
      <c r="A93" s="48" t="s">
        <v>62</v>
      </c>
      <c r="B93" s="49">
        <v>1402</v>
      </c>
      <c r="C93" s="118">
        <f>'[33]I. Фін результат'!$C$93</f>
        <v>-29500.078999999998</v>
      </c>
      <c r="D93" s="118">
        <f>'[34]I. Фін результат'!$C$93</f>
        <v>-45094.799999999996</v>
      </c>
      <c r="E93" s="118">
        <f>'[33]I. Фін результат'!$D$93</f>
        <v>-45398.600000000006</v>
      </c>
      <c r="F93" s="118">
        <f t="shared" si="27"/>
        <v>-45094.799999999996</v>
      </c>
      <c r="G93" s="118">
        <v>-303.8</v>
      </c>
      <c r="H93" s="123">
        <f t="shared" si="28"/>
        <v>99.33081636878669</v>
      </c>
      <c r="I93" s="124"/>
    </row>
    <row r="94" spans="1:9" s="30" customFormat="1" ht="19.5" customHeight="1">
      <c r="A94" s="48" t="s">
        <v>63</v>
      </c>
      <c r="B94" s="49">
        <v>1410</v>
      </c>
      <c r="C94" s="118">
        <f>'[33]I. Фін результат'!$C$94</f>
        <v>-16762.7</v>
      </c>
      <c r="D94" s="118">
        <f>'[34]I. Фін результат'!$C$94</f>
        <v>-19316.9</v>
      </c>
      <c r="E94" s="118">
        <f>'[33]I. Фін результат'!$D$94</f>
        <v>-20886.2</v>
      </c>
      <c r="F94" s="118">
        <f t="shared" si="27"/>
        <v>-19316.9</v>
      </c>
      <c r="G94" s="118">
        <v>-1569.3</v>
      </c>
      <c r="H94" s="123">
        <f t="shared" si="28"/>
        <v>92.48642644425506</v>
      </c>
      <c r="I94" s="124"/>
    </row>
    <row r="95" spans="1:9" s="30" customFormat="1" ht="19.5" customHeight="1">
      <c r="A95" s="48" t="s">
        <v>64</v>
      </c>
      <c r="B95" s="49">
        <v>1420</v>
      </c>
      <c r="C95" s="118">
        <f>'[33]I. Фін результат'!$C$95</f>
        <v>-3476.8</v>
      </c>
      <c r="D95" s="118">
        <f>'[34]I. Фін результат'!$C$95</f>
        <v>-4007.8</v>
      </c>
      <c r="E95" s="118">
        <f>'[33]I. Фін результат'!$D$95</f>
        <v>-4595.1</v>
      </c>
      <c r="F95" s="118">
        <f t="shared" si="27"/>
        <v>-4007.8</v>
      </c>
      <c r="G95" s="118">
        <v>-587.3</v>
      </c>
      <c r="H95" s="123">
        <f t="shared" si="28"/>
        <v>87.21899414593807</v>
      </c>
      <c r="I95" s="124"/>
    </row>
    <row r="96" spans="1:9" s="30" customFormat="1" ht="19.5" customHeight="1">
      <c r="A96" s="48" t="s">
        <v>65</v>
      </c>
      <c r="B96" s="49">
        <v>1430</v>
      </c>
      <c r="C96" s="118">
        <f>'[33]I. Фін результат'!$C$96</f>
        <v>-506</v>
      </c>
      <c r="D96" s="118">
        <f>'[34]I. Фін результат'!$C$96</f>
        <v>-525.6</v>
      </c>
      <c r="E96" s="118">
        <f>'[33]I. Фін результат'!$D$96</f>
        <v>-570.3</v>
      </c>
      <c r="F96" s="118">
        <f t="shared" si="27"/>
        <v>-525.6</v>
      </c>
      <c r="G96" s="118">
        <v>-44.7</v>
      </c>
      <c r="H96" s="123">
        <f t="shared" si="28"/>
        <v>92.16201998947923</v>
      </c>
      <c r="I96" s="124"/>
    </row>
    <row r="97" spans="1:9" s="30" customFormat="1" ht="19.5" customHeight="1">
      <c r="A97" s="48" t="s">
        <v>66</v>
      </c>
      <c r="B97" s="49">
        <v>1440</v>
      </c>
      <c r="C97" s="118">
        <f>'[33]I. Фін результат'!$C$97</f>
        <v>-3722</v>
      </c>
      <c r="D97" s="118">
        <f>'[34]I. Фін результат'!$C$97</f>
        <v>-6842</v>
      </c>
      <c r="E97" s="118">
        <f>'[33]I. Фін результат'!$D$97</f>
        <v>-5299</v>
      </c>
      <c r="F97" s="118">
        <f t="shared" si="27"/>
        <v>-6842</v>
      </c>
      <c r="G97" s="118">
        <v>1543</v>
      </c>
      <c r="H97" s="123">
        <f t="shared" si="28"/>
        <v>129.1187016418192</v>
      </c>
      <c r="I97" s="124"/>
    </row>
    <row r="98" spans="1:9" s="30" customFormat="1" ht="18.75">
      <c r="A98" s="51" t="s">
        <v>67</v>
      </c>
      <c r="B98" s="50">
        <v>1450</v>
      </c>
      <c r="C98" s="134">
        <f>SUM(C91,C94:C97)</f>
        <v>-58794.5</v>
      </c>
      <c r="D98" s="134">
        <f>SUM(D91,D94:D97)</f>
        <v>-80436.29999999999</v>
      </c>
      <c r="E98" s="134">
        <f>SUM(E91,E94:E97)</f>
        <v>-80720.70000000001</v>
      </c>
      <c r="F98" s="134">
        <f>SUM(F91,F94:F97)</f>
        <v>-80436.29999999999</v>
      </c>
      <c r="G98" s="119">
        <v>-284.4</v>
      </c>
      <c r="H98" s="120">
        <f t="shared" si="28"/>
        <v>99.647674016702</v>
      </c>
      <c r="I98" s="121"/>
    </row>
    <row r="99" spans="1:9" s="30" customFormat="1" ht="18.75">
      <c r="A99" s="135"/>
      <c r="B99" s="136"/>
      <c r="C99" s="136"/>
      <c r="D99" s="136"/>
      <c r="E99" s="136"/>
      <c r="F99" s="136"/>
      <c r="G99" s="136"/>
      <c r="H99" s="136"/>
      <c r="I99" s="136"/>
    </row>
    <row r="100" spans="1:9" s="30" customFormat="1" ht="18.75">
      <c r="A100" s="135"/>
      <c r="B100" s="136"/>
      <c r="C100" s="136"/>
      <c r="D100" s="136"/>
      <c r="E100" s="136"/>
      <c r="F100" s="136"/>
      <c r="G100" s="136"/>
      <c r="H100" s="136"/>
      <c r="I100" s="136"/>
    </row>
    <row r="101" ht="18.75">
      <c r="A101" s="103"/>
    </row>
    <row r="102" spans="1:9" ht="27.75" customHeight="1">
      <c r="A102" s="108" t="s">
        <v>229</v>
      </c>
      <c r="C102" s="137"/>
      <c r="D102" s="137"/>
      <c r="E102" s="109"/>
      <c r="F102" s="110" t="s">
        <v>230</v>
      </c>
      <c r="G102" s="110"/>
      <c r="H102" s="110"/>
      <c r="I102" s="1"/>
    </row>
    <row r="103" spans="1:8" s="112" customFormat="1" ht="18.75" customHeight="1">
      <c r="A103" s="111" t="s">
        <v>231</v>
      </c>
      <c r="B103" s="1"/>
      <c r="C103" s="111" t="s">
        <v>232</v>
      </c>
      <c r="D103" s="111"/>
      <c r="E103" s="1"/>
      <c r="F103" s="2" t="s">
        <v>142</v>
      </c>
      <c r="G103" s="2"/>
      <c r="H103" s="2"/>
    </row>
    <row r="104" ht="18.75">
      <c r="A104" s="103"/>
    </row>
    <row r="105" ht="18.75">
      <c r="A105" s="103"/>
    </row>
    <row r="106" ht="18.75">
      <c r="A106" s="103"/>
    </row>
    <row r="107" ht="18.75">
      <c r="A107" s="103"/>
    </row>
    <row r="108" ht="18.75">
      <c r="A108" s="103"/>
    </row>
    <row r="109" ht="18.75">
      <c r="A109" s="103"/>
    </row>
    <row r="110" ht="18.75">
      <c r="A110" s="103"/>
    </row>
    <row r="111" ht="18.75">
      <c r="A111" s="103"/>
    </row>
    <row r="112" ht="18.75">
      <c r="A112" s="103"/>
    </row>
    <row r="113" ht="18.75">
      <c r="A113" s="103"/>
    </row>
    <row r="114" ht="18.75">
      <c r="A114" s="103"/>
    </row>
    <row r="115" ht="18.75">
      <c r="A115" s="103"/>
    </row>
    <row r="116" ht="18.75">
      <c r="A116" s="103"/>
    </row>
    <row r="117" ht="18.75">
      <c r="A117" s="103"/>
    </row>
    <row r="118" ht="18.75">
      <c r="A118" s="103"/>
    </row>
    <row r="119" ht="18.75">
      <c r="A119" s="103"/>
    </row>
    <row r="120" ht="18.75">
      <c r="A120" s="103"/>
    </row>
    <row r="121" ht="18.75">
      <c r="A121" s="103"/>
    </row>
    <row r="122" ht="18.75">
      <c r="A122" s="103"/>
    </row>
    <row r="123" ht="18.75">
      <c r="A123" s="103"/>
    </row>
    <row r="124" ht="18.75">
      <c r="A124" s="103"/>
    </row>
    <row r="125" ht="18.75">
      <c r="A125" s="103"/>
    </row>
    <row r="126" ht="18.75">
      <c r="A126" s="103"/>
    </row>
    <row r="127" ht="18.75">
      <c r="A127" s="103"/>
    </row>
    <row r="128" ht="18.75">
      <c r="A128" s="103"/>
    </row>
    <row r="129" ht="18.75">
      <c r="A129" s="103"/>
    </row>
    <row r="130" ht="18.75">
      <c r="A130" s="103"/>
    </row>
    <row r="131" ht="18.75">
      <c r="A131" s="103"/>
    </row>
    <row r="132" ht="18.75">
      <c r="A132" s="103"/>
    </row>
    <row r="133" ht="18.75">
      <c r="A133" s="103"/>
    </row>
    <row r="134" ht="18.75">
      <c r="A134" s="103"/>
    </row>
    <row r="135" ht="18.75">
      <c r="A135" s="103"/>
    </row>
    <row r="136" ht="18.75">
      <c r="A136" s="103"/>
    </row>
    <row r="137" ht="18.75">
      <c r="A137" s="103"/>
    </row>
    <row r="138" ht="18.75">
      <c r="A138" s="103"/>
    </row>
    <row r="139" ht="18.75">
      <c r="A139" s="103"/>
    </row>
    <row r="140" ht="18.75">
      <c r="A140" s="103"/>
    </row>
    <row r="141" ht="18.75">
      <c r="A141" s="103"/>
    </row>
    <row r="142" ht="18.75">
      <c r="A142" s="103"/>
    </row>
    <row r="143" ht="18.75">
      <c r="A143" s="103"/>
    </row>
    <row r="144" ht="18.75">
      <c r="A144" s="103"/>
    </row>
    <row r="145" ht="18.75">
      <c r="A145" s="103"/>
    </row>
    <row r="146" ht="18.75">
      <c r="A146" s="103"/>
    </row>
    <row r="147" ht="18.75">
      <c r="A147" s="103"/>
    </row>
    <row r="148" ht="18.75">
      <c r="A148" s="103"/>
    </row>
    <row r="149" ht="18.75">
      <c r="A149" s="103"/>
    </row>
    <row r="150" ht="18.75">
      <c r="A150" s="103"/>
    </row>
    <row r="151" ht="18.75">
      <c r="A151" s="103"/>
    </row>
    <row r="152" ht="18.75">
      <c r="A152" s="103"/>
    </row>
    <row r="153" ht="18.75">
      <c r="A153" s="103"/>
    </row>
    <row r="154" ht="18.75">
      <c r="A154" s="103"/>
    </row>
    <row r="155" ht="18.75">
      <c r="A155" s="103"/>
    </row>
    <row r="156" ht="18.75">
      <c r="A156" s="103"/>
    </row>
    <row r="157" ht="18.75">
      <c r="A157" s="103"/>
    </row>
    <row r="158" ht="18.75">
      <c r="A158" s="103"/>
    </row>
    <row r="159" ht="18.75">
      <c r="A159" s="103"/>
    </row>
    <row r="160" ht="18.75">
      <c r="A160" s="103"/>
    </row>
    <row r="161" ht="18.75">
      <c r="A161" s="103"/>
    </row>
    <row r="162" ht="18.75">
      <c r="A162" s="113"/>
    </row>
    <row r="163" ht="18.75">
      <c r="A163" s="113"/>
    </row>
    <row r="164" ht="18.75">
      <c r="A164" s="113"/>
    </row>
    <row r="165" ht="18.75">
      <c r="A165" s="113"/>
    </row>
    <row r="166" ht="18.75">
      <c r="A166" s="113"/>
    </row>
    <row r="167" ht="18.75">
      <c r="A167" s="113"/>
    </row>
    <row r="168" ht="18.75">
      <c r="A168" s="113"/>
    </row>
    <row r="169" ht="18.75">
      <c r="A169" s="113"/>
    </row>
    <row r="170" ht="18.75">
      <c r="A170" s="113"/>
    </row>
    <row r="171" ht="18.75">
      <c r="A171" s="113"/>
    </row>
    <row r="172" ht="18.75">
      <c r="A172" s="113"/>
    </row>
    <row r="173" ht="18.75">
      <c r="A173" s="113"/>
    </row>
    <row r="174" ht="18.75">
      <c r="A174" s="113"/>
    </row>
    <row r="175" ht="18.75">
      <c r="A175" s="113"/>
    </row>
    <row r="176" ht="18.75">
      <c r="A176" s="113"/>
    </row>
    <row r="177" ht="18.75">
      <c r="A177" s="113"/>
    </row>
    <row r="178" ht="18.75">
      <c r="A178" s="113"/>
    </row>
    <row r="179" ht="18.75">
      <c r="A179" s="113"/>
    </row>
    <row r="180" ht="18.75">
      <c r="A180" s="113"/>
    </row>
    <row r="181" ht="18.75">
      <c r="A181" s="113"/>
    </row>
    <row r="182" ht="18.75">
      <c r="A182" s="113"/>
    </row>
    <row r="183" ht="18.75">
      <c r="A183" s="113"/>
    </row>
    <row r="184" ht="18.75">
      <c r="A184" s="113"/>
    </row>
    <row r="185" ht="18.75">
      <c r="A185" s="113"/>
    </row>
    <row r="186" ht="18.75">
      <c r="A186" s="113"/>
    </row>
    <row r="187" ht="18.75">
      <c r="A187" s="113"/>
    </row>
    <row r="188" ht="18.75">
      <c r="A188" s="113"/>
    </row>
    <row r="189" ht="18.75">
      <c r="A189" s="113"/>
    </row>
    <row r="190" ht="18.75">
      <c r="A190" s="113"/>
    </row>
    <row r="191" ht="18.75">
      <c r="A191" s="113"/>
    </row>
    <row r="192" ht="18.75">
      <c r="A192" s="113"/>
    </row>
    <row r="193" ht="18.75">
      <c r="A193" s="113"/>
    </row>
    <row r="194" ht="18.75">
      <c r="A194" s="113"/>
    </row>
    <row r="195" ht="18.75">
      <c r="A195" s="113"/>
    </row>
    <row r="196" ht="18.75">
      <c r="A196" s="113"/>
    </row>
    <row r="197" ht="18.75">
      <c r="A197" s="113"/>
    </row>
    <row r="198" ht="18.75">
      <c r="A198" s="113"/>
    </row>
    <row r="199" ht="18.75">
      <c r="A199" s="113"/>
    </row>
    <row r="200" ht="18.75">
      <c r="A200" s="113"/>
    </row>
    <row r="201" ht="18.75">
      <c r="A201" s="113"/>
    </row>
    <row r="202" ht="18.75">
      <c r="A202" s="113"/>
    </row>
    <row r="203" ht="18.75">
      <c r="A203" s="113"/>
    </row>
    <row r="204" ht="18.75">
      <c r="A204" s="113"/>
    </row>
    <row r="205" ht="18.75">
      <c r="A205" s="113"/>
    </row>
    <row r="206" ht="18.75">
      <c r="A206" s="113"/>
    </row>
    <row r="207" ht="18.75">
      <c r="A207" s="113"/>
    </row>
    <row r="208" ht="18.75">
      <c r="A208" s="113"/>
    </row>
    <row r="209" ht="18.75">
      <c r="A209" s="113"/>
    </row>
    <row r="210" ht="18.75">
      <c r="A210" s="113"/>
    </row>
    <row r="211" ht="18.75">
      <c r="A211" s="113"/>
    </row>
    <row r="212" ht="18.75">
      <c r="A212" s="113"/>
    </row>
    <row r="213" ht="18.75">
      <c r="A213" s="113"/>
    </row>
    <row r="214" ht="18.75">
      <c r="A214" s="113"/>
    </row>
    <row r="215" ht="18.75">
      <c r="A215" s="113"/>
    </row>
    <row r="216" ht="18.75">
      <c r="A216" s="113"/>
    </row>
    <row r="217" ht="18.75">
      <c r="A217" s="113"/>
    </row>
    <row r="218" ht="18.75">
      <c r="A218" s="113"/>
    </row>
    <row r="219" ht="18.75">
      <c r="A219" s="113"/>
    </row>
    <row r="220" ht="18.75">
      <c r="A220" s="113"/>
    </row>
    <row r="221" ht="18.75">
      <c r="A221" s="113"/>
    </row>
    <row r="222" ht="18.75">
      <c r="A222" s="113"/>
    </row>
    <row r="223" ht="18.75">
      <c r="A223" s="113"/>
    </row>
    <row r="224" ht="18.75">
      <c r="A224" s="113"/>
    </row>
    <row r="225" ht="18.75">
      <c r="A225" s="113"/>
    </row>
    <row r="226" ht="18.75">
      <c r="A226" s="113"/>
    </row>
    <row r="227" ht="18.75">
      <c r="A227" s="113"/>
    </row>
    <row r="228" ht="18.75">
      <c r="A228" s="113"/>
    </row>
    <row r="229" ht="18.75">
      <c r="A229" s="113"/>
    </row>
    <row r="230" ht="18.75">
      <c r="A230" s="113"/>
    </row>
    <row r="231" ht="18.75">
      <c r="A231" s="113"/>
    </row>
    <row r="232" ht="18.75">
      <c r="A232" s="113"/>
    </row>
    <row r="233" ht="18.75">
      <c r="A233" s="113"/>
    </row>
    <row r="234" ht="18.75">
      <c r="A234" s="113"/>
    </row>
    <row r="235" ht="18.75">
      <c r="A235" s="113"/>
    </row>
    <row r="236" ht="18.75">
      <c r="A236" s="113"/>
    </row>
    <row r="237" ht="18.75">
      <c r="A237" s="113"/>
    </row>
    <row r="238" ht="18.75">
      <c r="A238" s="113"/>
    </row>
    <row r="239" ht="18.75">
      <c r="A239" s="113"/>
    </row>
    <row r="240" ht="18.75">
      <c r="A240" s="113"/>
    </row>
    <row r="241" ht="18.75">
      <c r="A241" s="113"/>
    </row>
    <row r="242" ht="18.75">
      <c r="A242" s="113"/>
    </row>
    <row r="243" ht="18.75">
      <c r="A243" s="113"/>
    </row>
    <row r="244" ht="18.75">
      <c r="A244" s="113"/>
    </row>
    <row r="245" ht="18.75">
      <c r="A245" s="113"/>
    </row>
    <row r="246" ht="18.75">
      <c r="A246" s="113"/>
    </row>
    <row r="247" ht="18.75">
      <c r="A247" s="113"/>
    </row>
    <row r="248" ht="18.75">
      <c r="A248" s="113"/>
    </row>
    <row r="249" ht="18.75">
      <c r="A249" s="113"/>
    </row>
    <row r="250" ht="18.75">
      <c r="A250" s="113"/>
    </row>
    <row r="251" ht="18.75">
      <c r="A251" s="113"/>
    </row>
    <row r="252" ht="18.75">
      <c r="A252" s="113"/>
    </row>
    <row r="253" ht="18.75">
      <c r="A253" s="113"/>
    </row>
    <row r="254" ht="18.75">
      <c r="A254" s="113"/>
    </row>
    <row r="255" ht="18.75">
      <c r="A255" s="113"/>
    </row>
    <row r="256" ht="18.75">
      <c r="A256" s="113"/>
    </row>
    <row r="257" ht="18.75">
      <c r="A257" s="113"/>
    </row>
    <row r="258" ht="18.75">
      <c r="A258" s="113"/>
    </row>
    <row r="259" ht="18.75">
      <c r="A259" s="113"/>
    </row>
    <row r="260" ht="18.75">
      <c r="A260" s="113"/>
    </row>
    <row r="261" ht="18.75">
      <c r="A261" s="113"/>
    </row>
    <row r="262" ht="18.75">
      <c r="A262" s="113"/>
    </row>
    <row r="263" ht="18.75">
      <c r="A263" s="113"/>
    </row>
    <row r="264" ht="18.75">
      <c r="A264" s="113"/>
    </row>
    <row r="265" ht="18.75">
      <c r="A265" s="113"/>
    </row>
    <row r="266" ht="18.75">
      <c r="A266" s="113"/>
    </row>
    <row r="267" ht="18.75">
      <c r="A267" s="113"/>
    </row>
    <row r="268" ht="18.75">
      <c r="A268" s="113"/>
    </row>
    <row r="269" ht="18.75">
      <c r="A269" s="113"/>
    </row>
    <row r="270" ht="18.75">
      <c r="A270" s="113"/>
    </row>
    <row r="271" ht="18.75">
      <c r="A271" s="113"/>
    </row>
    <row r="272" ht="18.75">
      <c r="A272" s="113"/>
    </row>
    <row r="273" ht="18.75">
      <c r="A273" s="113"/>
    </row>
    <row r="274" ht="18.75">
      <c r="A274" s="113"/>
    </row>
    <row r="275" ht="18.75">
      <c r="A275" s="113"/>
    </row>
    <row r="276" ht="18.75">
      <c r="A276" s="113"/>
    </row>
    <row r="277" ht="18.75">
      <c r="A277" s="113"/>
    </row>
    <row r="278" ht="18.75">
      <c r="A278" s="113"/>
    </row>
    <row r="279" ht="18.75">
      <c r="A279" s="113"/>
    </row>
    <row r="280" ht="18.75">
      <c r="A280" s="113"/>
    </row>
    <row r="281" ht="18.75">
      <c r="A281" s="113"/>
    </row>
    <row r="282" ht="18.75">
      <c r="A282" s="113"/>
    </row>
    <row r="283" ht="18.75">
      <c r="A283" s="113"/>
    </row>
    <row r="284" ht="18.75">
      <c r="A284" s="113"/>
    </row>
    <row r="285" ht="18.75">
      <c r="A285" s="113"/>
    </row>
    <row r="286" ht="18.75">
      <c r="A286" s="113"/>
    </row>
    <row r="287" ht="18.75">
      <c r="A287" s="113"/>
    </row>
    <row r="288" ht="18.75">
      <c r="A288" s="113"/>
    </row>
    <row r="289" ht="18.75">
      <c r="A289" s="113"/>
    </row>
    <row r="290" ht="18.75">
      <c r="A290" s="113"/>
    </row>
    <row r="291" ht="18.75">
      <c r="A291" s="113"/>
    </row>
    <row r="292" ht="18.75">
      <c r="A292" s="113"/>
    </row>
    <row r="293" ht="18.75">
      <c r="A293" s="113"/>
    </row>
    <row r="294" ht="18.75">
      <c r="A294" s="113"/>
    </row>
    <row r="295" ht="18.75">
      <c r="A295" s="113"/>
    </row>
    <row r="296" ht="18.75">
      <c r="A296" s="113"/>
    </row>
    <row r="297" ht="18.75">
      <c r="A297" s="113"/>
    </row>
    <row r="298" ht="18.75">
      <c r="A298" s="113"/>
    </row>
    <row r="299" ht="18.75">
      <c r="A299" s="113"/>
    </row>
    <row r="300" ht="18.75">
      <c r="A300" s="113"/>
    </row>
    <row r="301" ht="18.75">
      <c r="A301" s="113"/>
    </row>
    <row r="302" ht="18.75">
      <c r="A302" s="113"/>
    </row>
    <row r="303" ht="18.75">
      <c r="A303" s="113"/>
    </row>
    <row r="304" ht="18.75">
      <c r="A304" s="113"/>
    </row>
    <row r="305" ht="18.75">
      <c r="A305" s="113"/>
    </row>
    <row r="306" ht="18.75">
      <c r="A306" s="113"/>
    </row>
    <row r="307" ht="18.75">
      <c r="A307" s="113"/>
    </row>
    <row r="308" ht="18.75">
      <c r="A308" s="113"/>
    </row>
    <row r="309" ht="18.75">
      <c r="A309" s="113"/>
    </row>
    <row r="310" ht="18.75">
      <c r="A310" s="113"/>
    </row>
    <row r="311" ht="18.75">
      <c r="A311" s="113"/>
    </row>
    <row r="312" ht="18.75">
      <c r="A312" s="113"/>
    </row>
    <row r="313" ht="18.75">
      <c r="A313" s="113"/>
    </row>
    <row r="314" ht="18.75">
      <c r="A314" s="113"/>
    </row>
    <row r="315" ht="18.75">
      <c r="A315" s="113"/>
    </row>
    <row r="316" ht="18.75">
      <c r="A316" s="113"/>
    </row>
    <row r="317" ht="18.75">
      <c r="A317" s="113"/>
    </row>
    <row r="318" ht="18.75">
      <c r="A318" s="113"/>
    </row>
    <row r="319" ht="18.75">
      <c r="A319" s="113"/>
    </row>
    <row r="320" ht="18.75">
      <c r="A320" s="113"/>
    </row>
    <row r="321" ht="18.75">
      <c r="A321" s="113"/>
    </row>
    <row r="322" ht="18.75">
      <c r="A322" s="113"/>
    </row>
    <row r="323" ht="18.75">
      <c r="A323" s="113"/>
    </row>
    <row r="324" ht="18.75">
      <c r="A324" s="113"/>
    </row>
    <row r="325" ht="18.75">
      <c r="A325" s="113"/>
    </row>
    <row r="326" ht="18.75">
      <c r="A326" s="113"/>
    </row>
    <row r="327" ht="18.75">
      <c r="A327" s="113"/>
    </row>
    <row r="328" ht="18.75">
      <c r="A328" s="113"/>
    </row>
  </sheetData>
  <sheetProtection selectLockedCells="1" selectUnlockedCells="1"/>
  <mergeCells count="12">
    <mergeCell ref="A1:I1"/>
    <mergeCell ref="A3:A4"/>
    <mergeCell ref="B3:B4"/>
    <mergeCell ref="C3:D3"/>
    <mergeCell ref="E3:I3"/>
    <mergeCell ref="A6:I6"/>
    <mergeCell ref="A82:I82"/>
    <mergeCell ref="A90:I90"/>
    <mergeCell ref="C102:D102"/>
    <mergeCell ref="F102:H102"/>
    <mergeCell ref="C103:D103"/>
    <mergeCell ref="F103:H103"/>
  </mergeCells>
  <printOptions/>
  <pageMargins left="1.1812500000000001" right="0.39375" top="0.7868055555555555" bottom="0.7875" header="0.19652777777777777" footer="0.5118110236220472"/>
  <pageSetup horizontalDpi="300" verticalDpi="300" orientation="landscape" paperSize="9" scale="36"/>
  <headerFooter alignWithMargins="0">
    <oddHeader>&amp;C&amp;"Times New Roman,Звичайний"&amp;14 5&amp;R&amp;"Times New Roman,Звичайний"&amp;14Продовження додатка  3
Таблиця 1</oddHead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98"/>
  <sheetViews>
    <sheetView zoomScale="60" zoomScaleNormal="60" zoomScaleSheetLayoutView="75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26" sqref="A26"/>
      <selection pane="bottomRight" activeCell="G44" sqref="G44"/>
    </sheetView>
  </sheetViews>
  <sheetFormatPr defaultColWidth="9.00390625" defaultRowHeight="12.75"/>
  <cols>
    <col min="1" max="1" width="86.875" style="138" customWidth="1"/>
    <col min="2" max="2" width="15.25390625" style="139" customWidth="1"/>
    <col min="3" max="7" width="18.75390625" style="139" customWidth="1"/>
    <col min="8" max="8" width="15.00390625" style="139" customWidth="1"/>
    <col min="9" max="9" width="10.00390625" style="138" customWidth="1"/>
    <col min="10" max="10" width="9.50390625" style="138" customWidth="1"/>
    <col min="11" max="16384" width="9.125" style="138" customWidth="1"/>
  </cols>
  <sheetData>
    <row r="1" spans="1:8" ht="18.75">
      <c r="A1" s="140" t="s">
        <v>233</v>
      </c>
      <c r="B1" s="140"/>
      <c r="C1" s="140"/>
      <c r="D1" s="140"/>
      <c r="E1" s="140"/>
      <c r="F1" s="140"/>
      <c r="G1" s="140"/>
      <c r="H1" s="140"/>
    </row>
    <row r="2" spans="1:8" ht="18.75">
      <c r="A2" s="140"/>
      <c r="B2" s="140"/>
      <c r="C2" s="140"/>
      <c r="D2" s="140"/>
      <c r="E2" s="140"/>
      <c r="F2" s="140"/>
      <c r="G2" s="140"/>
      <c r="H2" s="140"/>
    </row>
    <row r="3" spans="1:8" ht="38.25" customHeight="1">
      <c r="A3" s="55" t="s">
        <v>34</v>
      </c>
      <c r="B3" s="141" t="s">
        <v>35</v>
      </c>
      <c r="C3" s="116" t="s">
        <v>143</v>
      </c>
      <c r="D3" s="116"/>
      <c r="E3" s="55" t="s">
        <v>144</v>
      </c>
      <c r="F3" s="55"/>
      <c r="G3" s="55"/>
      <c r="H3" s="55"/>
    </row>
    <row r="4" spans="1:8" ht="39" customHeight="1">
      <c r="A4" s="55"/>
      <c r="B4" s="141"/>
      <c r="C4" s="116" t="s">
        <v>145</v>
      </c>
      <c r="D4" s="116" t="s">
        <v>146</v>
      </c>
      <c r="E4" s="116" t="s">
        <v>147</v>
      </c>
      <c r="F4" s="116" t="s">
        <v>148</v>
      </c>
      <c r="G4" s="117" t="s">
        <v>234</v>
      </c>
      <c r="H4" s="117" t="s">
        <v>40</v>
      </c>
    </row>
    <row r="5" spans="1:8" ht="18.75">
      <c r="A5" s="55">
        <v>1</v>
      </c>
      <c r="B5" s="141">
        <v>2</v>
      </c>
      <c r="C5" s="55">
        <v>3</v>
      </c>
      <c r="D5" s="141">
        <v>4</v>
      </c>
      <c r="E5" s="55">
        <v>5</v>
      </c>
      <c r="F5" s="141">
        <v>6</v>
      </c>
      <c r="G5" s="55">
        <v>7</v>
      </c>
      <c r="H5" s="141">
        <v>8</v>
      </c>
    </row>
    <row r="6" spans="1:8" ht="30" customHeight="1">
      <c r="A6" s="142" t="s">
        <v>235</v>
      </c>
      <c r="B6" s="142"/>
      <c r="C6" s="142"/>
      <c r="D6" s="142"/>
      <c r="E6" s="142"/>
      <c r="F6" s="142"/>
      <c r="G6" s="142"/>
      <c r="H6" s="142"/>
    </row>
    <row r="7" spans="1:8" ht="30" customHeight="1">
      <c r="A7" s="143" t="s">
        <v>236</v>
      </c>
      <c r="B7" s="141">
        <v>1200</v>
      </c>
      <c r="C7" s="144">
        <f>'I. Фін результат'!C76</f>
        <v>-2537.011999999998</v>
      </c>
      <c r="D7" s="145">
        <f>'[34]ІІ. Розр. з бюджетом'!$C$8</f>
        <v>9178.8</v>
      </c>
      <c r="E7" s="145">
        <f>'[35]ІІ. Розр. з бюджетом'!$D$8</f>
        <v>760.9999999999759</v>
      </c>
      <c r="F7" s="145">
        <f aca="true" t="shared" si="0" ref="F7:F18">D7</f>
        <v>9178.8</v>
      </c>
      <c r="G7" s="146">
        <f>F7-E7</f>
        <v>8417.800000000023</v>
      </c>
      <c r="H7" s="147">
        <f aca="true" t="shared" si="1" ref="H7:H9">(F7/E7)*100</f>
        <v>1206.149802890971</v>
      </c>
    </row>
    <row r="8" spans="1:8" ht="48.75" customHeight="1">
      <c r="A8" s="143" t="s">
        <v>237</v>
      </c>
      <c r="B8" s="41">
        <v>2000</v>
      </c>
      <c r="C8" s="118">
        <f>'[33]ІІ. Розр. з бюджетом'!$C$9</f>
        <v>-22399</v>
      </c>
      <c r="D8" s="118">
        <f>'[34]ІІ. Розр. з бюджетом'!$C$9</f>
        <v>-24936</v>
      </c>
      <c r="E8" s="118">
        <f>'[35]ІІ. Розр. з бюджетом'!$D$9</f>
        <v>-21638</v>
      </c>
      <c r="F8" s="148">
        <f t="shared" si="0"/>
        <v>-24936</v>
      </c>
      <c r="G8" s="146">
        <v>3298</v>
      </c>
      <c r="H8" s="147">
        <f t="shared" si="1"/>
        <v>115.24170440891027</v>
      </c>
    </row>
    <row r="9" spans="1:8" ht="45" customHeight="1">
      <c r="A9" s="143" t="s">
        <v>238</v>
      </c>
      <c r="B9" s="41">
        <v>2010</v>
      </c>
      <c r="C9" s="128">
        <f>SUM(C10:C11)</f>
        <v>0</v>
      </c>
      <c r="D9" s="128">
        <f>SUM(D10:D11)</f>
        <v>0</v>
      </c>
      <c r="E9" s="122">
        <f>'[35]ІІ. Розр. з бюджетом'!$D$10</f>
        <v>-7.6</v>
      </c>
      <c r="F9" s="149">
        <f t="shared" si="0"/>
        <v>0</v>
      </c>
      <c r="G9" s="150">
        <v>-7.6</v>
      </c>
      <c r="H9" s="147">
        <f t="shared" si="1"/>
        <v>0</v>
      </c>
    </row>
    <row r="10" spans="1:8" ht="45" customHeight="1">
      <c r="A10" s="48" t="s">
        <v>239</v>
      </c>
      <c r="B10" s="41">
        <v>2011</v>
      </c>
      <c r="C10" s="126">
        <f>'[33]ІІ. Розр. з бюджетом'!$C$11</f>
        <v>0</v>
      </c>
      <c r="D10" s="126">
        <f>'[34]ІІ. Розр. з бюджетом'!$C$11</f>
        <v>0</v>
      </c>
      <c r="E10" s="126">
        <f>'[35]ІІ. Розр. з бюджетом'!$D$11</f>
        <v>0</v>
      </c>
      <c r="F10" s="149">
        <f t="shared" si="0"/>
        <v>0</v>
      </c>
      <c r="G10" s="146">
        <f>F10-E10</f>
        <v>0</v>
      </c>
      <c r="H10" s="147" t="s">
        <v>163</v>
      </c>
    </row>
    <row r="11" spans="1:8" ht="45" customHeight="1">
      <c r="A11" s="48" t="s">
        <v>240</v>
      </c>
      <c r="B11" s="41">
        <v>2012</v>
      </c>
      <c r="C11" s="126" t="s">
        <v>163</v>
      </c>
      <c r="D11" s="126">
        <f>'[34]ІІ. Розр. з бюджетом'!$C$12</f>
        <v>0</v>
      </c>
      <c r="E11" s="118">
        <f>'[35]ІІ. Розр. з бюджетом'!$D$12</f>
        <v>-7.6</v>
      </c>
      <c r="F11" s="149">
        <f t="shared" si="0"/>
        <v>0</v>
      </c>
      <c r="G11" s="151" t="s">
        <v>163</v>
      </c>
      <c r="H11" s="147">
        <f>(F11/E11)*100</f>
        <v>0</v>
      </c>
    </row>
    <row r="12" spans="1:8" ht="24.75" customHeight="1">
      <c r="A12" s="48" t="s">
        <v>241</v>
      </c>
      <c r="B12" s="41" t="s">
        <v>242</v>
      </c>
      <c r="C12" s="126" t="s">
        <v>163</v>
      </c>
      <c r="D12" s="126">
        <f>'[34]ІІ. Розр. з бюджетом'!$C$13</f>
        <v>0</v>
      </c>
      <c r="E12" s="126">
        <f>'[35]ІІ. Розр. з бюджетом'!$D$13</f>
        <v>0</v>
      </c>
      <c r="F12" s="149">
        <f t="shared" si="0"/>
        <v>0</v>
      </c>
      <c r="G12" s="146">
        <f aca="true" t="shared" si="2" ref="G12:G18">F12-E12</f>
        <v>0</v>
      </c>
      <c r="H12" s="147" t="s">
        <v>163</v>
      </c>
    </row>
    <row r="13" spans="1:8" ht="24.75" customHeight="1">
      <c r="A13" s="48" t="s">
        <v>243</v>
      </c>
      <c r="B13" s="41">
        <v>2020</v>
      </c>
      <c r="C13" s="126" t="s">
        <v>163</v>
      </c>
      <c r="D13" s="126">
        <f>'[34]ІІ. Розр. з бюджетом'!$C$14</f>
        <v>0</v>
      </c>
      <c r="E13" s="126">
        <f>'[35]ІІ. Розр. з бюджетом'!$D$14</f>
        <v>0</v>
      </c>
      <c r="F13" s="149">
        <f t="shared" si="0"/>
        <v>0</v>
      </c>
      <c r="G13" s="146">
        <f t="shared" si="2"/>
        <v>0</v>
      </c>
      <c r="H13" s="147" t="s">
        <v>163</v>
      </c>
    </row>
    <row r="14" spans="1:8" s="152" customFormat="1" ht="24.75" customHeight="1">
      <c r="A14" s="143" t="s">
        <v>244</v>
      </c>
      <c r="B14" s="41">
        <v>2030</v>
      </c>
      <c r="C14" s="126" t="s">
        <v>163</v>
      </c>
      <c r="D14" s="126">
        <f>'[34]ІІ. Розр. з бюджетом'!$C$15</f>
        <v>0</v>
      </c>
      <c r="E14" s="126">
        <f>'[35]ІІ. Розр. з бюджетом'!$D$15</f>
        <v>0</v>
      </c>
      <c r="F14" s="149">
        <f t="shared" si="0"/>
        <v>0</v>
      </c>
      <c r="G14" s="146">
        <f t="shared" si="2"/>
        <v>0</v>
      </c>
      <c r="H14" s="147" t="s">
        <v>163</v>
      </c>
    </row>
    <row r="15" spans="1:8" ht="24.75" customHeight="1">
      <c r="A15" s="143" t="s">
        <v>245</v>
      </c>
      <c r="B15" s="41">
        <v>2031</v>
      </c>
      <c r="C15" s="126" t="s">
        <v>163</v>
      </c>
      <c r="D15" s="126">
        <f>'[34]ІІ. Розр. з бюджетом'!$C$16</f>
        <v>0</v>
      </c>
      <c r="E15" s="126">
        <f>'[35]ІІ. Розр. з бюджетом'!$D$16</f>
        <v>0</v>
      </c>
      <c r="F15" s="149">
        <f t="shared" si="0"/>
        <v>0</v>
      </c>
      <c r="G15" s="146">
        <f t="shared" si="2"/>
        <v>0</v>
      </c>
      <c r="H15" s="147" t="s">
        <v>163</v>
      </c>
    </row>
    <row r="16" spans="1:8" ht="24.75" customHeight="1">
      <c r="A16" s="143" t="s">
        <v>246</v>
      </c>
      <c r="B16" s="41">
        <v>2040</v>
      </c>
      <c r="C16" s="126" t="s">
        <v>163</v>
      </c>
      <c r="D16" s="126">
        <f>'[34]ІІ. Розр. з бюджетом'!$C$17</f>
        <v>0</v>
      </c>
      <c r="E16" s="126">
        <f>'[35]ІІ. Розр. з бюджетом'!$D$17</f>
        <v>0</v>
      </c>
      <c r="F16" s="149">
        <f t="shared" si="0"/>
        <v>0</v>
      </c>
      <c r="G16" s="146">
        <f t="shared" si="2"/>
        <v>0</v>
      </c>
      <c r="H16" s="147" t="s">
        <v>163</v>
      </c>
    </row>
    <row r="17" spans="1:8" ht="24.75" customHeight="1">
      <c r="A17" s="143" t="s">
        <v>247</v>
      </c>
      <c r="B17" s="41">
        <v>2050</v>
      </c>
      <c r="C17" s="126" t="s">
        <v>163</v>
      </c>
      <c r="D17" s="126">
        <f>'[34]ІІ. Розр. з бюджетом'!$C$18</f>
        <v>0</v>
      </c>
      <c r="E17" s="126">
        <f>'[35]ІІ. Розр. з бюджетом'!$D$18</f>
        <v>0</v>
      </c>
      <c r="F17" s="149">
        <f t="shared" si="0"/>
        <v>0</v>
      </c>
      <c r="G17" s="146">
        <f t="shared" si="2"/>
        <v>0</v>
      </c>
      <c r="H17" s="147" t="s">
        <v>163</v>
      </c>
    </row>
    <row r="18" spans="1:8" ht="24.75" customHeight="1">
      <c r="A18" s="143" t="s">
        <v>248</v>
      </c>
      <c r="B18" s="41">
        <v>2060</v>
      </c>
      <c r="C18" s="126" t="s">
        <v>163</v>
      </c>
      <c r="D18" s="126">
        <f>'[34]ІІ. Розр. з бюджетом'!$C$19</f>
        <v>0</v>
      </c>
      <c r="E18" s="126">
        <f>'[35]ІІ. Розр. з бюджетом'!$D$19</f>
        <v>0</v>
      </c>
      <c r="F18" s="149">
        <f t="shared" si="0"/>
        <v>0</v>
      </c>
      <c r="G18" s="146">
        <f t="shared" si="2"/>
        <v>0</v>
      </c>
      <c r="H18" s="147" t="s">
        <v>163</v>
      </c>
    </row>
    <row r="19" spans="1:8" ht="49.5" customHeight="1">
      <c r="A19" s="143" t="s">
        <v>249</v>
      </c>
      <c r="B19" s="41">
        <v>2070</v>
      </c>
      <c r="C19" s="153">
        <f>SUM(C7:C9,C13,C14,C16:C18)</f>
        <v>-24936.012</v>
      </c>
      <c r="D19" s="153">
        <f>SUM(D7:D9,D13,D14,D16:D18)</f>
        <v>-15757.2</v>
      </c>
      <c r="E19" s="153">
        <f>SUM(E7:E9,E13,E14,E16:E18)</f>
        <v>-20884.600000000024</v>
      </c>
      <c r="F19" s="153">
        <f>SUM(F7:F9,F13,F14,F16:F18)</f>
        <v>-15757.2</v>
      </c>
      <c r="G19" s="150">
        <v>-5127.4</v>
      </c>
      <c r="H19" s="154">
        <f>(F19/E19)*100</f>
        <v>75.44889535830221</v>
      </c>
    </row>
    <row r="20" spans="1:8" ht="34.5" customHeight="1">
      <c r="A20" s="142" t="s">
        <v>250</v>
      </c>
      <c r="B20" s="142"/>
      <c r="C20" s="142"/>
      <c r="D20" s="142"/>
      <c r="E20" s="142"/>
      <c r="F20" s="142"/>
      <c r="G20" s="142"/>
      <c r="H20" s="142"/>
    </row>
    <row r="21" spans="1:8" s="152" customFormat="1" ht="37.5">
      <c r="A21" s="142" t="s">
        <v>251</v>
      </c>
      <c r="B21" s="43">
        <v>2110</v>
      </c>
      <c r="C21" s="125">
        <f>SUM(C22:C30)</f>
        <v>-3424.5</v>
      </c>
      <c r="D21" s="125">
        <f>SUM(D22:D30)</f>
        <v>-7714.7</v>
      </c>
      <c r="E21" s="125">
        <f>SUM(E22:E30)</f>
        <v>-5829.799999999999</v>
      </c>
      <c r="F21" s="125">
        <f>SUM(F22:F30)</f>
        <v>-7714.7</v>
      </c>
      <c r="G21" s="119">
        <f>F21-E21</f>
        <v>-1884.9000000000005</v>
      </c>
      <c r="H21" s="120">
        <f aca="true" t="shared" si="3" ref="H21:H23">(F21/E21)*100</f>
        <v>132.33215547703182</v>
      </c>
    </row>
    <row r="22" spans="1:8" ht="18.75">
      <c r="A22" s="48" t="s">
        <v>69</v>
      </c>
      <c r="B22" s="41">
        <v>2111</v>
      </c>
      <c r="C22" s="126">
        <f>'[33]ІІ. Розр. з бюджетом'!$C$23</f>
        <v>0</v>
      </c>
      <c r="D22" s="126">
        <f>'[34]ІІ. Розр. з бюджетом'!$C$23</f>
        <v>-6.6</v>
      </c>
      <c r="E22" s="126">
        <f>'[35]ІІ. Розр. з бюджетом'!$D$23</f>
        <v>-167</v>
      </c>
      <c r="F22" s="126">
        <f aca="true" t="shared" si="4" ref="F22:F30">D22</f>
        <v>-6.6</v>
      </c>
      <c r="G22" s="126">
        <v>-160</v>
      </c>
      <c r="H22" s="123">
        <f t="shared" si="3"/>
        <v>3.952095808383233</v>
      </c>
    </row>
    <row r="23" spans="1:8" ht="18.75">
      <c r="A23" s="48" t="s">
        <v>252</v>
      </c>
      <c r="B23" s="41">
        <v>2112</v>
      </c>
      <c r="C23" s="118">
        <f>'[33]ІІ. Розр. з бюджетом'!$C$24</f>
        <v>-2306.3</v>
      </c>
      <c r="D23" s="118">
        <f>'[34]ІІ. Розр. з бюджетом'!$C$24</f>
        <v>-6234</v>
      </c>
      <c r="E23" s="118">
        <f>'[35]ІІ. Розр. з бюджетом'!$D$24</f>
        <v>-4151.4</v>
      </c>
      <c r="F23" s="118">
        <f t="shared" si="4"/>
        <v>-6234</v>
      </c>
      <c r="G23" s="118">
        <v>2082.6</v>
      </c>
      <c r="H23" s="123">
        <f t="shared" si="3"/>
        <v>150.16620898973844</v>
      </c>
    </row>
    <row r="24" spans="1:8" s="152" customFormat="1" ht="18.75" customHeight="1">
      <c r="A24" s="143" t="s">
        <v>253</v>
      </c>
      <c r="B24" s="55">
        <v>2113</v>
      </c>
      <c r="C24" s="126">
        <f>'[33]ІІ. Розр. з бюджетом'!$C$25</f>
        <v>0</v>
      </c>
      <c r="D24" s="126">
        <f>'[34]ІІ. Розр. з бюджетом'!$C$25</f>
        <v>0</v>
      </c>
      <c r="E24" s="126">
        <f>'[35]ІІ. Розр. з бюджетом'!$D$25</f>
        <v>0</v>
      </c>
      <c r="F24" s="126">
        <f t="shared" si="4"/>
        <v>0</v>
      </c>
      <c r="G24" s="126">
        <f aca="true" t="shared" si="5" ref="G24:G25">F24-E24</f>
        <v>0</v>
      </c>
      <c r="H24" s="123" t="s">
        <v>163</v>
      </c>
    </row>
    <row r="25" spans="1:8" ht="18.75">
      <c r="A25" s="143" t="s">
        <v>254</v>
      </c>
      <c r="B25" s="55">
        <v>2114</v>
      </c>
      <c r="C25" s="126">
        <f>'[33]ІІ. Розр. з бюджетом'!$C$26</f>
        <v>0</v>
      </c>
      <c r="D25" s="126">
        <f>'[34]ІІ. Розр. з бюджетом'!$C$26</f>
        <v>0</v>
      </c>
      <c r="E25" s="126">
        <f>'[35]ІІ. Розр. з бюджетом'!$D$26</f>
        <v>0</v>
      </c>
      <c r="F25" s="126">
        <f t="shared" si="4"/>
        <v>0</v>
      </c>
      <c r="G25" s="126">
        <f t="shared" si="5"/>
        <v>0</v>
      </c>
      <c r="H25" s="123" t="s">
        <v>163</v>
      </c>
    </row>
    <row r="26" spans="1:8" ht="37.5">
      <c r="A26" s="143" t="s">
        <v>255</v>
      </c>
      <c r="B26" s="55">
        <v>2115</v>
      </c>
      <c r="C26" s="126">
        <f>'[33]ІІ. Розр. з бюджетом'!$C$27</f>
        <v>0</v>
      </c>
      <c r="D26" s="126">
        <f>'[34]ІІ. Розр. з бюджетом'!$C$27</f>
        <v>0</v>
      </c>
      <c r="E26" s="118">
        <f>'[35]ІІ. Розр. з бюджетом'!$D$27</f>
        <v>-7.6</v>
      </c>
      <c r="F26" s="126">
        <f t="shared" si="4"/>
        <v>0</v>
      </c>
      <c r="G26" s="118">
        <v>-7.6</v>
      </c>
      <c r="H26" s="123">
        <f>(F26/E26)*100</f>
        <v>0</v>
      </c>
    </row>
    <row r="27" spans="1:9" s="140" customFormat="1" ht="18.75">
      <c r="A27" s="143" t="s">
        <v>256</v>
      </c>
      <c r="B27" s="55">
        <v>2116</v>
      </c>
      <c r="C27" s="126">
        <f>'[33]ІІ. Розр. з бюджетом'!$C$28</f>
        <v>0</v>
      </c>
      <c r="D27" s="126">
        <f>'[34]ІІ. Розр. з бюджетом'!$C$28</f>
        <v>0</v>
      </c>
      <c r="E27" s="126">
        <f>'[35]ІІ. Розр. з бюджетом'!$D$28</f>
        <v>0</v>
      </c>
      <c r="F27" s="126">
        <f t="shared" si="4"/>
        <v>0</v>
      </c>
      <c r="G27" s="126">
        <f aca="true" t="shared" si="6" ref="G27:G28">F27-E27</f>
        <v>0</v>
      </c>
      <c r="H27" s="123" t="s">
        <v>163</v>
      </c>
      <c r="I27" s="138"/>
    </row>
    <row r="28" spans="1:8" ht="19.5" customHeight="1">
      <c r="A28" s="143" t="s">
        <v>257</v>
      </c>
      <c r="B28" s="55">
        <v>2117</v>
      </c>
      <c r="C28" s="126">
        <f>'[33]ІІ. Розр. з бюджетом'!$C$29</f>
        <v>0</v>
      </c>
      <c r="D28" s="126">
        <f>'[34]ІІ. Розр. з бюджетом'!$C$29</f>
        <v>0</v>
      </c>
      <c r="E28" s="126">
        <f>'[35]ІІ. Розр. з бюджетом'!$D$29</f>
        <v>0</v>
      </c>
      <c r="F28" s="126">
        <f t="shared" si="4"/>
        <v>0</v>
      </c>
      <c r="G28" s="126">
        <f t="shared" si="6"/>
        <v>0</v>
      </c>
      <c r="H28" s="123" t="s">
        <v>163</v>
      </c>
    </row>
    <row r="29" spans="1:8" ht="19.5" customHeight="1">
      <c r="A29" s="143" t="s">
        <v>73</v>
      </c>
      <c r="B29" s="55">
        <v>2118</v>
      </c>
      <c r="C29" s="118">
        <f>'[33]ІІ. Розр. з бюджетом'!$C$30</f>
        <v>-1118.2</v>
      </c>
      <c r="D29" s="118">
        <f>'[34]ІІ. Розр. з бюджетом'!$C$30</f>
        <v>-1474.1</v>
      </c>
      <c r="E29" s="118">
        <f>'[35]ІІ. Розр. з бюджетом'!$D$30</f>
        <v>-1503.8</v>
      </c>
      <c r="F29" s="118">
        <f t="shared" si="4"/>
        <v>-1474.1</v>
      </c>
      <c r="G29" s="118">
        <v>-29.7</v>
      </c>
      <c r="H29" s="123">
        <f>(F29/E29)*100</f>
        <v>98.02500332491022</v>
      </c>
    </row>
    <row r="30" spans="1:8" ht="19.5" customHeight="1">
      <c r="A30" s="143" t="s">
        <v>258</v>
      </c>
      <c r="B30" s="55">
        <v>2119</v>
      </c>
      <c r="C30" s="126">
        <f>'[33]ІІ. Розр. з бюджетом'!$C$31</f>
        <v>0</v>
      </c>
      <c r="D30" s="126">
        <f>'[34]ІІ. Розр. з бюджетом'!$C$31</f>
        <v>0</v>
      </c>
      <c r="E30" s="126">
        <f>'[35]ІІ. Розр. з бюджетом'!$D$31</f>
        <v>0</v>
      </c>
      <c r="F30" s="126">
        <f t="shared" si="4"/>
        <v>0</v>
      </c>
      <c r="G30" s="126">
        <f>F30-E30</f>
        <v>0</v>
      </c>
      <c r="H30" s="123" t="s">
        <v>163</v>
      </c>
    </row>
    <row r="31" spans="1:8" s="152" customFormat="1" ht="37.5">
      <c r="A31" s="142" t="s">
        <v>259</v>
      </c>
      <c r="B31" s="57">
        <v>2120</v>
      </c>
      <c r="C31" s="125">
        <f>SUM(C32:C35)</f>
        <v>-1677.3</v>
      </c>
      <c r="D31" s="125">
        <f>SUM(D32:D35)</f>
        <v>-2138.3</v>
      </c>
      <c r="E31" s="125">
        <f>SUM(E32:E35)</f>
        <v>-2255.7</v>
      </c>
      <c r="F31" s="125">
        <f>SUM(F32:F35)</f>
        <v>-2138.3</v>
      </c>
      <c r="G31" s="119">
        <v>-117.4</v>
      </c>
      <c r="H31" s="120">
        <f aca="true" t="shared" si="7" ref="H31:H32">(F31/E31)*100</f>
        <v>94.79540719067253</v>
      </c>
    </row>
    <row r="32" spans="1:8" ht="19.5" customHeight="1">
      <c r="A32" s="143" t="s">
        <v>73</v>
      </c>
      <c r="B32" s="55">
        <v>2121</v>
      </c>
      <c r="C32" s="118">
        <f>'[33]ІІ. Розр. з бюджетом'!$C$33</f>
        <v>-1677.3</v>
      </c>
      <c r="D32" s="118">
        <f>'[34]ІІ. Розр. з бюджетом'!$C$33</f>
        <v>-1677.3</v>
      </c>
      <c r="E32" s="118">
        <f>'[35]ІІ. Розр. з бюджетом'!$D$33</f>
        <v>-2255.7</v>
      </c>
      <c r="F32" s="118">
        <f aca="true" t="shared" si="8" ref="F32:F35">D32</f>
        <v>-1677.3</v>
      </c>
      <c r="G32" s="118">
        <v>-578.4</v>
      </c>
      <c r="H32" s="123">
        <f t="shared" si="7"/>
        <v>74.3582923261072</v>
      </c>
    </row>
    <row r="33" spans="1:8" ht="19.5" customHeight="1">
      <c r="A33" s="143" t="s">
        <v>76</v>
      </c>
      <c r="B33" s="55">
        <v>2122</v>
      </c>
      <c r="C33" s="129">
        <f>'[33]ІІ. Розр. з бюджетом'!$C$34</f>
        <v>0</v>
      </c>
      <c r="D33" s="129">
        <f>'[34]ІІ. Розр. з бюджетом'!$C$34</f>
        <v>0</v>
      </c>
      <c r="E33" s="129">
        <f>'[35]ІІ. Розр. з бюджетом'!$D$34</f>
        <v>0</v>
      </c>
      <c r="F33" s="129">
        <f t="shared" si="8"/>
        <v>0</v>
      </c>
      <c r="G33" s="129" t="s">
        <v>163</v>
      </c>
      <c r="H33" s="123" t="s">
        <v>163</v>
      </c>
    </row>
    <row r="34" spans="1:8" ht="19.5" customHeight="1">
      <c r="A34" s="143" t="s">
        <v>260</v>
      </c>
      <c r="B34" s="55">
        <v>2123</v>
      </c>
      <c r="C34" s="126">
        <f>'[33]ІІ. Розр. з бюджетом'!$C$35</f>
        <v>0</v>
      </c>
      <c r="D34" s="126">
        <f>'[34]ІІ. Розр. з бюджетом'!$C$35</f>
        <v>0</v>
      </c>
      <c r="E34" s="129">
        <f>'[35]ІІ. Розр. з бюджетом'!$D$35</f>
        <v>0</v>
      </c>
      <c r="F34" s="126">
        <f t="shared" si="8"/>
        <v>0</v>
      </c>
      <c r="G34" s="129">
        <f>F34-E34</f>
        <v>0</v>
      </c>
      <c r="H34" s="123" t="s">
        <v>163</v>
      </c>
    </row>
    <row r="35" spans="1:8" s="152" customFormat="1" ht="18.75">
      <c r="A35" s="143" t="s">
        <v>258</v>
      </c>
      <c r="B35" s="55">
        <v>2124</v>
      </c>
      <c r="C35" s="126">
        <f>'[33]ІІ. Розр. з бюджетом'!$C$36</f>
        <v>0</v>
      </c>
      <c r="D35" s="118">
        <f>'[34]ІІ. Розр. з бюджетом'!$C$41</f>
        <v>-461</v>
      </c>
      <c r="E35" s="127">
        <f>'[35]ІІ. Розр. з бюджетом'!$D$36</f>
        <v>0</v>
      </c>
      <c r="F35" s="118">
        <f t="shared" si="8"/>
        <v>-461</v>
      </c>
      <c r="G35" s="118">
        <v>461</v>
      </c>
      <c r="H35" s="123" t="s">
        <v>163</v>
      </c>
    </row>
    <row r="36" spans="1:8" s="152" customFormat="1" ht="39" customHeight="1">
      <c r="A36" s="142" t="s">
        <v>261</v>
      </c>
      <c r="B36" s="57">
        <v>2130</v>
      </c>
      <c r="C36" s="125">
        <f>SUM(C37:C40)</f>
        <v>-3512.6</v>
      </c>
      <c r="D36" s="125">
        <f>SUM(D37:D40)</f>
        <v>-4471.9</v>
      </c>
      <c r="E36" s="125">
        <f>SUM(E37:E40)</f>
        <v>-4595.1</v>
      </c>
      <c r="F36" s="125">
        <f>SUM(F37:F40)</f>
        <v>-4471.9</v>
      </c>
      <c r="G36" s="119">
        <v>-123.2</v>
      </c>
      <c r="H36" s="120">
        <f>(F36/E36)*100</f>
        <v>97.3188831581467</v>
      </c>
    </row>
    <row r="37" spans="1:8" ht="60.75" customHeight="1">
      <c r="A37" s="143" t="s">
        <v>262</v>
      </c>
      <c r="B37" s="55">
        <v>2131</v>
      </c>
      <c r="C37" s="126">
        <f>'[33]ІІ. Розр. з бюджетом'!$C$38</f>
        <v>0</v>
      </c>
      <c r="D37" s="126">
        <f>'[34]ІІ. Розр. з бюджетом'!$C$38</f>
        <v>0</v>
      </c>
      <c r="E37" s="126">
        <f>'[35]ІІ. Розр. з бюджетом'!$D$38</f>
        <v>0</v>
      </c>
      <c r="F37" s="126">
        <f aca="true" t="shared" si="9" ref="F37:F40">D37</f>
        <v>0</v>
      </c>
      <c r="G37" s="126">
        <f aca="true" t="shared" si="10" ref="G37:G38">F37-E37</f>
        <v>0</v>
      </c>
      <c r="H37" s="123" t="s">
        <v>163</v>
      </c>
    </row>
    <row r="38" spans="1:8" s="152" customFormat="1" ht="19.5" customHeight="1">
      <c r="A38" s="143" t="s">
        <v>263</v>
      </c>
      <c r="B38" s="55">
        <v>2132</v>
      </c>
      <c r="C38" s="126">
        <f>'[33]ІІ. Розр. з бюджетом'!$C$39</f>
        <v>0</v>
      </c>
      <c r="D38" s="126">
        <f>'[34]ІІ. Розр. з бюджетом'!$C$39</f>
        <v>0</v>
      </c>
      <c r="E38" s="126">
        <f>'[35]ІІ. Розр. з бюджетом'!$D$39</f>
        <v>0</v>
      </c>
      <c r="F38" s="126">
        <f t="shared" si="9"/>
        <v>0</v>
      </c>
      <c r="G38" s="126">
        <f t="shared" si="10"/>
        <v>0</v>
      </c>
      <c r="H38" s="123" t="s">
        <v>163</v>
      </c>
    </row>
    <row r="39" spans="1:8" ht="19.5" customHeight="1">
      <c r="A39" s="143" t="s">
        <v>264</v>
      </c>
      <c r="B39" s="55">
        <v>2133</v>
      </c>
      <c r="C39" s="118">
        <f>'[33]ІІ. Розр. з бюджетом'!$C$40</f>
        <v>-3512.6</v>
      </c>
      <c r="D39" s="118">
        <f>'[34]ІІ. Розр. з бюджетом'!$C$40</f>
        <v>-4010.9</v>
      </c>
      <c r="E39" s="118">
        <f>'[35]ІІ. Розр. з бюджетом'!$D$40</f>
        <v>-4595.1</v>
      </c>
      <c r="F39" s="118">
        <f t="shared" si="9"/>
        <v>-4010.9</v>
      </c>
      <c r="G39" s="118">
        <v>-584.2</v>
      </c>
      <c r="H39" s="123">
        <f>(F39/E39)*100</f>
        <v>87.28645731322496</v>
      </c>
    </row>
    <row r="40" spans="1:8" ht="19.5" customHeight="1">
      <c r="A40" s="143" t="s">
        <v>265</v>
      </c>
      <c r="B40" s="55">
        <v>2134</v>
      </c>
      <c r="C40" s="126">
        <f>'[33]ІІ. Розр. з бюджетом'!$C$41</f>
        <v>0</v>
      </c>
      <c r="D40" s="118">
        <f>'[34]ІІ. Розр. з бюджетом'!$C$41</f>
        <v>-461</v>
      </c>
      <c r="E40" s="118">
        <f>'[35]ІІ. Розр. з бюджетом'!$D$41</f>
        <v>0</v>
      </c>
      <c r="F40" s="118">
        <f t="shared" si="9"/>
        <v>-461</v>
      </c>
      <c r="G40" s="118">
        <v>461</v>
      </c>
      <c r="H40" s="123" t="s">
        <v>163</v>
      </c>
    </row>
    <row r="41" spans="1:8" s="152" customFormat="1" ht="19.5" customHeight="1">
      <c r="A41" s="142" t="s">
        <v>266</v>
      </c>
      <c r="B41" s="57">
        <v>2140</v>
      </c>
      <c r="C41" s="155">
        <f>SUM(C42:C43)</f>
        <v>0</v>
      </c>
      <c r="D41" s="155">
        <f>SUM(D42:D43)</f>
        <v>0</v>
      </c>
      <c r="E41" s="155">
        <f>SUM(E42:E43)</f>
        <v>0</v>
      </c>
      <c r="F41" s="155">
        <f>SUM(F42:F43)</f>
        <v>0</v>
      </c>
      <c r="G41" s="98">
        <f>F41-E41</f>
        <v>0</v>
      </c>
      <c r="H41" s="120" t="s">
        <v>163</v>
      </c>
    </row>
    <row r="42" spans="1:8" ht="37.5">
      <c r="A42" s="143" t="s">
        <v>267</v>
      </c>
      <c r="B42" s="55">
        <v>2141</v>
      </c>
      <c r="C42" s="126">
        <f>'[33]ІІ. Розр. з бюджетом'!$C$43</f>
        <v>0</v>
      </c>
      <c r="D42" s="126">
        <f>'[34]ІІ. Розр. з бюджетом'!$C$43</f>
        <v>0</v>
      </c>
      <c r="E42" s="129" t="s">
        <v>163</v>
      </c>
      <c r="F42" s="126">
        <f aca="true" t="shared" si="11" ref="F42:F43">D42</f>
        <v>0</v>
      </c>
      <c r="G42" s="129" t="s">
        <v>163</v>
      </c>
      <c r="H42" s="123" t="s">
        <v>163</v>
      </c>
    </row>
    <row r="43" spans="1:8" s="152" customFormat="1" ht="19.5" customHeight="1">
      <c r="A43" s="143" t="s">
        <v>268</v>
      </c>
      <c r="B43" s="55">
        <v>2142</v>
      </c>
      <c r="C43" s="126">
        <f>'[33]ІІ. Розр. з бюджетом'!$C$44</f>
        <v>0</v>
      </c>
      <c r="D43" s="126">
        <f>'[34]ІІ. Розр. з бюджетом'!$C$44</f>
        <v>0</v>
      </c>
      <c r="E43" s="129" t="s">
        <v>163</v>
      </c>
      <c r="F43" s="126">
        <f t="shared" si="11"/>
        <v>0</v>
      </c>
      <c r="G43" s="129" t="s">
        <v>163</v>
      </c>
      <c r="H43" s="123" t="s">
        <v>163</v>
      </c>
    </row>
    <row r="44" spans="1:8" s="152" customFormat="1" ht="21.75" customHeight="1">
      <c r="A44" s="142" t="s">
        <v>269</v>
      </c>
      <c r="B44" s="57">
        <v>2200</v>
      </c>
      <c r="C44" s="125">
        <f>SUM(C21,C31,C36,C41)</f>
        <v>-8614.4</v>
      </c>
      <c r="D44" s="125">
        <f>SUM(D21,D31,D36,D41)</f>
        <v>-14324.9</v>
      </c>
      <c r="E44" s="125">
        <f>SUM(E21,E31,E36,E41)</f>
        <v>-12680.599999999999</v>
      </c>
      <c r="F44" s="125">
        <f>SUM(F21,F31,F36,F41)</f>
        <v>-14324.9</v>
      </c>
      <c r="G44" s="119">
        <v>1644.3</v>
      </c>
      <c r="H44" s="120">
        <f>(F44/E44)*100</f>
        <v>112.96705203223823</v>
      </c>
    </row>
    <row r="45" spans="1:8" s="152" customFormat="1" ht="18.75">
      <c r="A45" s="156"/>
      <c r="B45" s="139"/>
      <c r="C45" s="139"/>
      <c r="D45" s="139"/>
      <c r="E45" s="139"/>
      <c r="F45" s="139"/>
      <c r="G45" s="139"/>
      <c r="H45" s="139"/>
    </row>
    <row r="46" spans="1:8" s="152" customFormat="1" ht="18.75">
      <c r="A46" s="156"/>
      <c r="B46" s="139"/>
      <c r="C46" s="139"/>
      <c r="D46" s="139"/>
      <c r="E46" s="139"/>
      <c r="F46" s="139"/>
      <c r="G46" s="139"/>
      <c r="H46" s="139"/>
    </row>
    <row r="47" spans="1:8" s="1" customFormat="1" ht="27.75" customHeight="1">
      <c r="A47" s="108" t="s">
        <v>270</v>
      </c>
      <c r="B47" s="2"/>
      <c r="C47" s="137"/>
      <c r="D47" s="137"/>
      <c r="E47" s="109"/>
      <c r="F47" s="110" t="s">
        <v>230</v>
      </c>
      <c r="G47" s="110"/>
      <c r="H47" s="110"/>
    </row>
    <row r="48" spans="1:8" s="112" customFormat="1" ht="18.75" customHeight="1">
      <c r="A48" s="111" t="s">
        <v>271</v>
      </c>
      <c r="B48" s="1"/>
      <c r="C48" s="111" t="s">
        <v>272</v>
      </c>
      <c r="D48" s="111"/>
      <c r="E48" s="1"/>
      <c r="F48" s="111" t="s">
        <v>273</v>
      </c>
      <c r="G48" s="111"/>
      <c r="H48" s="111"/>
    </row>
    <row r="49" spans="1:10" s="139" customFormat="1" ht="18.75">
      <c r="A49" s="157"/>
      <c r="I49" s="138"/>
      <c r="J49" s="138"/>
    </row>
    <row r="50" spans="1:10" s="139" customFormat="1" ht="18.75">
      <c r="A50" s="157"/>
      <c r="I50" s="138"/>
      <c r="J50" s="138"/>
    </row>
    <row r="51" spans="1:10" s="139" customFormat="1" ht="18.75">
      <c r="A51" s="157"/>
      <c r="I51" s="138"/>
      <c r="J51" s="138"/>
    </row>
    <row r="52" spans="1:10" s="139" customFormat="1" ht="18.75">
      <c r="A52" s="157"/>
      <c r="I52" s="138"/>
      <c r="J52" s="138"/>
    </row>
    <row r="53" spans="1:10" s="139" customFormat="1" ht="18.75">
      <c r="A53" s="157"/>
      <c r="I53" s="138"/>
      <c r="J53" s="138"/>
    </row>
    <row r="54" spans="1:10" s="139" customFormat="1" ht="18.75">
      <c r="A54" s="157"/>
      <c r="I54" s="138"/>
      <c r="J54" s="138"/>
    </row>
    <row r="55" spans="1:10" s="139" customFormat="1" ht="18.75">
      <c r="A55" s="157"/>
      <c r="I55" s="138"/>
      <c r="J55" s="138"/>
    </row>
    <row r="56" spans="1:10" s="139" customFormat="1" ht="18.75">
      <c r="A56" s="157"/>
      <c r="I56" s="138"/>
      <c r="J56" s="138"/>
    </row>
    <row r="57" spans="1:10" s="139" customFormat="1" ht="18.75">
      <c r="A57" s="157"/>
      <c r="I57" s="138"/>
      <c r="J57" s="138"/>
    </row>
    <row r="58" spans="1:10" s="139" customFormat="1" ht="18.75">
      <c r="A58" s="157"/>
      <c r="I58" s="138"/>
      <c r="J58" s="138"/>
    </row>
    <row r="59" spans="1:10" s="139" customFormat="1" ht="18.75">
      <c r="A59" s="157"/>
      <c r="I59" s="138"/>
      <c r="J59" s="138"/>
    </row>
    <row r="60" spans="1:10" s="139" customFormat="1" ht="18.75">
      <c r="A60" s="157"/>
      <c r="I60" s="138"/>
      <c r="J60" s="138"/>
    </row>
    <row r="61" spans="1:10" s="139" customFormat="1" ht="18.75">
      <c r="A61" s="157"/>
      <c r="I61" s="138"/>
      <c r="J61" s="138"/>
    </row>
    <row r="62" spans="1:10" s="139" customFormat="1" ht="18.75">
      <c r="A62" s="157"/>
      <c r="I62" s="138"/>
      <c r="J62" s="138"/>
    </row>
    <row r="63" spans="1:10" s="139" customFormat="1" ht="18.75">
      <c r="A63" s="157"/>
      <c r="I63" s="138"/>
      <c r="J63" s="138"/>
    </row>
    <row r="64" spans="1:10" s="139" customFormat="1" ht="18.75">
      <c r="A64" s="157"/>
      <c r="I64" s="138"/>
      <c r="J64" s="138"/>
    </row>
    <row r="65" spans="1:10" s="139" customFormat="1" ht="18.75">
      <c r="A65" s="157"/>
      <c r="I65" s="138"/>
      <c r="J65" s="138"/>
    </row>
    <row r="66" spans="1:10" s="139" customFormat="1" ht="18.75">
      <c r="A66" s="157"/>
      <c r="I66" s="138"/>
      <c r="J66" s="138"/>
    </row>
    <row r="67" spans="1:10" s="139" customFormat="1" ht="18.75">
      <c r="A67" s="157"/>
      <c r="I67" s="138"/>
      <c r="J67" s="138"/>
    </row>
    <row r="68" spans="1:10" s="139" customFormat="1" ht="18.75">
      <c r="A68" s="157"/>
      <c r="I68" s="138"/>
      <c r="J68" s="138"/>
    </row>
    <row r="69" spans="1:10" s="139" customFormat="1" ht="18.75">
      <c r="A69" s="157"/>
      <c r="I69" s="138"/>
      <c r="J69" s="138"/>
    </row>
    <row r="70" spans="1:10" s="139" customFormat="1" ht="18.75">
      <c r="A70" s="157"/>
      <c r="I70" s="138"/>
      <c r="J70" s="138"/>
    </row>
    <row r="71" spans="1:10" s="139" customFormat="1" ht="18.75">
      <c r="A71" s="157"/>
      <c r="I71" s="138"/>
      <c r="J71" s="138"/>
    </row>
    <row r="72" spans="1:10" s="139" customFormat="1" ht="18.75">
      <c r="A72" s="157"/>
      <c r="I72" s="138"/>
      <c r="J72" s="138"/>
    </row>
    <row r="73" spans="1:10" s="139" customFormat="1" ht="18.75">
      <c r="A73" s="157"/>
      <c r="I73" s="138"/>
      <c r="J73" s="138"/>
    </row>
    <row r="74" spans="1:10" s="139" customFormat="1" ht="18.75">
      <c r="A74" s="157"/>
      <c r="I74" s="138"/>
      <c r="J74" s="138"/>
    </row>
    <row r="75" spans="1:10" s="139" customFormat="1" ht="18.75">
      <c r="A75" s="157"/>
      <c r="I75" s="138"/>
      <c r="J75" s="138"/>
    </row>
    <row r="76" spans="1:10" s="139" customFormat="1" ht="18.75">
      <c r="A76" s="157"/>
      <c r="I76" s="138"/>
      <c r="J76" s="138"/>
    </row>
    <row r="77" spans="1:10" s="139" customFormat="1" ht="18.75">
      <c r="A77" s="157"/>
      <c r="I77" s="138"/>
      <c r="J77" s="138"/>
    </row>
    <row r="78" spans="1:10" s="139" customFormat="1" ht="18.75">
      <c r="A78" s="157"/>
      <c r="I78" s="138"/>
      <c r="J78" s="138"/>
    </row>
    <row r="79" spans="1:10" s="139" customFormat="1" ht="18.75">
      <c r="A79" s="157"/>
      <c r="I79" s="138"/>
      <c r="J79" s="138"/>
    </row>
    <row r="80" spans="1:10" s="139" customFormat="1" ht="18.75">
      <c r="A80" s="157"/>
      <c r="I80" s="138"/>
      <c r="J80" s="138"/>
    </row>
    <row r="81" spans="1:10" s="139" customFormat="1" ht="18.75">
      <c r="A81" s="157"/>
      <c r="I81" s="138"/>
      <c r="J81" s="138"/>
    </row>
    <row r="82" spans="1:10" s="139" customFormat="1" ht="18.75">
      <c r="A82" s="157"/>
      <c r="I82" s="138"/>
      <c r="J82" s="138"/>
    </row>
    <row r="83" spans="1:10" s="139" customFormat="1" ht="18.75">
      <c r="A83" s="157"/>
      <c r="I83" s="138"/>
      <c r="J83" s="138"/>
    </row>
    <row r="84" spans="1:10" s="139" customFormat="1" ht="18.75">
      <c r="A84" s="157"/>
      <c r="I84" s="138"/>
      <c r="J84" s="138"/>
    </row>
    <row r="85" spans="1:10" s="139" customFormat="1" ht="18.75">
      <c r="A85" s="157"/>
      <c r="I85" s="138"/>
      <c r="J85" s="138"/>
    </row>
    <row r="86" spans="1:10" s="139" customFormat="1" ht="18.75">
      <c r="A86" s="157"/>
      <c r="I86" s="138"/>
      <c r="J86" s="138"/>
    </row>
    <row r="87" spans="1:10" s="139" customFormat="1" ht="18.75">
      <c r="A87" s="157"/>
      <c r="I87" s="138"/>
      <c r="J87" s="138"/>
    </row>
    <row r="88" spans="1:10" s="139" customFormat="1" ht="18.75">
      <c r="A88" s="157"/>
      <c r="I88" s="138"/>
      <c r="J88" s="138"/>
    </row>
    <row r="89" spans="1:10" s="139" customFormat="1" ht="18.75">
      <c r="A89" s="157"/>
      <c r="I89" s="138"/>
      <c r="J89" s="138"/>
    </row>
    <row r="90" spans="1:10" s="139" customFormat="1" ht="18.75">
      <c r="A90" s="157"/>
      <c r="I90" s="138"/>
      <c r="J90" s="138"/>
    </row>
    <row r="91" spans="1:10" s="139" customFormat="1" ht="18.75">
      <c r="A91" s="157"/>
      <c r="I91" s="138"/>
      <c r="J91" s="138"/>
    </row>
    <row r="92" spans="1:10" s="139" customFormat="1" ht="18.75">
      <c r="A92" s="157"/>
      <c r="I92" s="138"/>
      <c r="J92" s="138"/>
    </row>
    <row r="93" spans="1:10" s="139" customFormat="1" ht="18.75">
      <c r="A93" s="157"/>
      <c r="I93" s="138"/>
      <c r="J93" s="138"/>
    </row>
    <row r="94" spans="1:10" s="139" customFormat="1" ht="18.75">
      <c r="A94" s="157"/>
      <c r="I94" s="138"/>
      <c r="J94" s="138"/>
    </row>
    <row r="95" spans="1:10" s="139" customFormat="1" ht="18.75">
      <c r="A95" s="157"/>
      <c r="I95" s="138"/>
      <c r="J95" s="138"/>
    </row>
    <row r="96" spans="1:10" s="139" customFormat="1" ht="18.75">
      <c r="A96" s="157"/>
      <c r="I96" s="138"/>
      <c r="J96" s="138"/>
    </row>
    <row r="97" spans="1:10" s="139" customFormat="1" ht="18.75">
      <c r="A97" s="157"/>
      <c r="I97" s="138"/>
      <c r="J97" s="138"/>
    </row>
    <row r="98" spans="1:10" s="139" customFormat="1" ht="18.75">
      <c r="A98" s="157"/>
      <c r="I98" s="138"/>
      <c r="J98" s="138"/>
    </row>
    <row r="99" spans="1:10" s="139" customFormat="1" ht="18.75">
      <c r="A99" s="157"/>
      <c r="I99" s="138"/>
      <c r="J99" s="138"/>
    </row>
    <row r="100" spans="1:10" s="139" customFormat="1" ht="18.75">
      <c r="A100" s="157"/>
      <c r="I100" s="138"/>
      <c r="J100" s="138"/>
    </row>
    <row r="101" spans="1:10" s="139" customFormat="1" ht="18.75">
      <c r="A101" s="157"/>
      <c r="I101" s="138"/>
      <c r="J101" s="138"/>
    </row>
    <row r="102" spans="1:10" s="139" customFormat="1" ht="18.75">
      <c r="A102" s="157"/>
      <c r="I102" s="138"/>
      <c r="J102" s="138"/>
    </row>
    <row r="103" spans="1:10" s="139" customFormat="1" ht="18.75">
      <c r="A103" s="157"/>
      <c r="I103" s="138"/>
      <c r="J103" s="138"/>
    </row>
    <row r="104" spans="1:10" s="139" customFormat="1" ht="18.75">
      <c r="A104" s="157"/>
      <c r="I104" s="138"/>
      <c r="J104" s="138"/>
    </row>
    <row r="105" spans="1:10" s="139" customFormat="1" ht="18.75">
      <c r="A105" s="157"/>
      <c r="I105" s="138"/>
      <c r="J105" s="138"/>
    </row>
    <row r="106" spans="1:10" s="139" customFormat="1" ht="18.75">
      <c r="A106" s="157"/>
      <c r="I106" s="138"/>
      <c r="J106" s="138"/>
    </row>
    <row r="107" spans="1:10" s="139" customFormat="1" ht="18.75">
      <c r="A107" s="157"/>
      <c r="I107" s="138"/>
      <c r="J107" s="138"/>
    </row>
    <row r="108" spans="1:10" s="139" customFormat="1" ht="18.75">
      <c r="A108" s="157"/>
      <c r="I108" s="138"/>
      <c r="J108" s="138"/>
    </row>
    <row r="109" spans="1:10" s="139" customFormat="1" ht="18.75">
      <c r="A109" s="157"/>
      <c r="I109" s="138"/>
      <c r="J109" s="138"/>
    </row>
    <row r="110" spans="1:10" s="139" customFormat="1" ht="18.75">
      <c r="A110" s="157"/>
      <c r="I110" s="138"/>
      <c r="J110" s="138"/>
    </row>
    <row r="111" spans="1:10" s="139" customFormat="1" ht="18.75">
      <c r="A111" s="157"/>
      <c r="I111" s="138"/>
      <c r="J111" s="138"/>
    </row>
    <row r="112" spans="1:10" s="139" customFormat="1" ht="18.75">
      <c r="A112" s="157"/>
      <c r="I112" s="138"/>
      <c r="J112" s="138"/>
    </row>
    <row r="113" spans="1:10" s="139" customFormat="1" ht="18.75">
      <c r="A113" s="157"/>
      <c r="I113" s="138"/>
      <c r="J113" s="138"/>
    </row>
    <row r="114" spans="1:10" s="139" customFormat="1" ht="18.75">
      <c r="A114" s="157"/>
      <c r="I114" s="138"/>
      <c r="J114" s="138"/>
    </row>
    <row r="115" spans="1:10" s="139" customFormat="1" ht="18.75">
      <c r="A115" s="157"/>
      <c r="I115" s="138"/>
      <c r="J115" s="138"/>
    </row>
    <row r="116" spans="1:10" s="139" customFormat="1" ht="18.75">
      <c r="A116" s="157"/>
      <c r="I116" s="138"/>
      <c r="J116" s="138"/>
    </row>
    <row r="117" spans="1:10" s="139" customFormat="1" ht="18.75">
      <c r="A117" s="157"/>
      <c r="I117" s="138"/>
      <c r="J117" s="138"/>
    </row>
    <row r="118" spans="1:10" s="139" customFormat="1" ht="18.75">
      <c r="A118" s="157"/>
      <c r="I118" s="138"/>
      <c r="J118" s="138"/>
    </row>
    <row r="119" spans="1:10" s="139" customFormat="1" ht="18.75">
      <c r="A119" s="157"/>
      <c r="I119" s="138"/>
      <c r="J119" s="138"/>
    </row>
    <row r="120" spans="1:10" s="139" customFormat="1" ht="18.75">
      <c r="A120" s="157"/>
      <c r="I120" s="138"/>
      <c r="J120" s="138"/>
    </row>
    <row r="121" spans="1:10" s="139" customFormat="1" ht="18.75">
      <c r="A121" s="157"/>
      <c r="I121" s="138"/>
      <c r="J121" s="138"/>
    </row>
    <row r="122" spans="1:10" s="139" customFormat="1" ht="18.75">
      <c r="A122" s="157"/>
      <c r="I122" s="138"/>
      <c r="J122" s="138"/>
    </row>
    <row r="123" spans="1:10" s="139" customFormat="1" ht="18.75">
      <c r="A123" s="157"/>
      <c r="I123" s="138"/>
      <c r="J123" s="138"/>
    </row>
    <row r="124" spans="1:10" s="139" customFormat="1" ht="18.75">
      <c r="A124" s="157"/>
      <c r="I124" s="138"/>
      <c r="J124" s="138"/>
    </row>
    <row r="125" spans="1:10" s="139" customFormat="1" ht="18.75">
      <c r="A125" s="157"/>
      <c r="I125" s="138"/>
      <c r="J125" s="138"/>
    </row>
    <row r="126" spans="1:10" s="139" customFormat="1" ht="18.75">
      <c r="A126" s="157"/>
      <c r="I126" s="138"/>
      <c r="J126" s="138"/>
    </row>
    <row r="127" spans="1:10" s="139" customFormat="1" ht="18.75">
      <c r="A127" s="157"/>
      <c r="I127" s="138"/>
      <c r="J127" s="138"/>
    </row>
    <row r="128" spans="1:10" s="139" customFormat="1" ht="18.75">
      <c r="A128" s="157"/>
      <c r="I128" s="138"/>
      <c r="J128" s="138"/>
    </row>
    <row r="129" spans="1:10" s="139" customFormat="1" ht="18.75">
      <c r="A129" s="157"/>
      <c r="I129" s="138"/>
      <c r="J129" s="138"/>
    </row>
    <row r="130" spans="1:10" s="139" customFormat="1" ht="18.75">
      <c r="A130" s="157"/>
      <c r="I130" s="138"/>
      <c r="J130" s="138"/>
    </row>
    <row r="131" spans="1:10" s="139" customFormat="1" ht="18.75">
      <c r="A131" s="157"/>
      <c r="I131" s="138"/>
      <c r="J131" s="138"/>
    </row>
    <row r="132" spans="1:10" s="139" customFormat="1" ht="18.75">
      <c r="A132" s="157"/>
      <c r="I132" s="138"/>
      <c r="J132" s="138"/>
    </row>
    <row r="133" spans="1:10" s="139" customFormat="1" ht="18.75">
      <c r="A133" s="157"/>
      <c r="I133" s="138"/>
      <c r="J133" s="138"/>
    </row>
    <row r="134" spans="1:10" s="139" customFormat="1" ht="18.75">
      <c r="A134" s="157"/>
      <c r="I134" s="138"/>
      <c r="J134" s="138"/>
    </row>
    <row r="135" spans="1:10" s="139" customFormat="1" ht="18.75">
      <c r="A135" s="157"/>
      <c r="I135" s="138"/>
      <c r="J135" s="138"/>
    </row>
    <row r="136" spans="1:10" s="139" customFormat="1" ht="18.75">
      <c r="A136" s="157"/>
      <c r="I136" s="138"/>
      <c r="J136" s="138"/>
    </row>
    <row r="137" spans="1:10" s="139" customFormat="1" ht="18.75">
      <c r="A137" s="157"/>
      <c r="I137" s="138"/>
      <c r="J137" s="138"/>
    </row>
    <row r="138" spans="1:10" s="139" customFormat="1" ht="18.75">
      <c r="A138" s="157"/>
      <c r="I138" s="138"/>
      <c r="J138" s="138"/>
    </row>
    <row r="139" spans="1:10" s="139" customFormat="1" ht="18.75">
      <c r="A139" s="157"/>
      <c r="I139" s="138"/>
      <c r="J139" s="138"/>
    </row>
    <row r="140" spans="1:10" s="139" customFormat="1" ht="18.75">
      <c r="A140" s="157"/>
      <c r="I140" s="138"/>
      <c r="J140" s="138"/>
    </row>
    <row r="141" spans="1:10" s="139" customFormat="1" ht="18.75">
      <c r="A141" s="157"/>
      <c r="I141" s="138"/>
      <c r="J141" s="138"/>
    </row>
    <row r="142" spans="1:10" s="139" customFormat="1" ht="18.75">
      <c r="A142" s="157"/>
      <c r="I142" s="138"/>
      <c r="J142" s="138"/>
    </row>
    <row r="143" spans="1:10" s="139" customFormat="1" ht="18.75">
      <c r="A143" s="157"/>
      <c r="I143" s="138"/>
      <c r="J143" s="138"/>
    </row>
    <row r="144" spans="1:10" s="139" customFormat="1" ht="18.75">
      <c r="A144" s="157"/>
      <c r="I144" s="138"/>
      <c r="J144" s="138"/>
    </row>
    <row r="145" spans="1:10" s="139" customFormat="1" ht="18.75">
      <c r="A145" s="157"/>
      <c r="I145" s="138"/>
      <c r="J145" s="138"/>
    </row>
    <row r="146" spans="1:10" s="139" customFormat="1" ht="18.75">
      <c r="A146" s="157"/>
      <c r="I146" s="138"/>
      <c r="J146" s="138"/>
    </row>
    <row r="147" spans="1:10" s="139" customFormat="1" ht="18.75">
      <c r="A147" s="157"/>
      <c r="I147" s="138"/>
      <c r="J147" s="138"/>
    </row>
    <row r="148" spans="1:10" s="139" customFormat="1" ht="18.75">
      <c r="A148" s="157"/>
      <c r="I148" s="138"/>
      <c r="J148" s="138"/>
    </row>
    <row r="149" spans="1:10" s="139" customFormat="1" ht="18.75">
      <c r="A149" s="157"/>
      <c r="I149" s="138"/>
      <c r="J149" s="138"/>
    </row>
    <row r="150" spans="1:10" s="139" customFormat="1" ht="18.75">
      <c r="A150" s="157"/>
      <c r="I150" s="138"/>
      <c r="J150" s="138"/>
    </row>
    <row r="151" spans="1:10" s="139" customFormat="1" ht="18.75">
      <c r="A151" s="157"/>
      <c r="I151" s="138"/>
      <c r="J151" s="138"/>
    </row>
    <row r="152" spans="1:10" s="139" customFormat="1" ht="18.75">
      <c r="A152" s="157"/>
      <c r="I152" s="138"/>
      <c r="J152" s="138"/>
    </row>
    <row r="153" spans="1:10" s="139" customFormat="1" ht="18.75">
      <c r="A153" s="157"/>
      <c r="I153" s="138"/>
      <c r="J153" s="138"/>
    </row>
    <row r="154" spans="1:10" s="139" customFormat="1" ht="18.75">
      <c r="A154" s="157"/>
      <c r="I154" s="138"/>
      <c r="J154" s="138"/>
    </row>
    <row r="155" spans="1:10" s="139" customFormat="1" ht="18.75">
      <c r="A155" s="157"/>
      <c r="I155" s="138"/>
      <c r="J155" s="138"/>
    </row>
    <row r="156" spans="1:10" s="139" customFormat="1" ht="18.75">
      <c r="A156" s="157"/>
      <c r="I156" s="138"/>
      <c r="J156" s="138"/>
    </row>
    <row r="157" spans="1:10" s="139" customFormat="1" ht="18.75">
      <c r="A157" s="157"/>
      <c r="I157" s="138"/>
      <c r="J157" s="138"/>
    </row>
    <row r="158" spans="1:10" s="139" customFormat="1" ht="18.75">
      <c r="A158" s="157"/>
      <c r="I158" s="138"/>
      <c r="J158" s="138"/>
    </row>
    <row r="159" spans="1:10" s="139" customFormat="1" ht="18.75">
      <c r="A159" s="157"/>
      <c r="I159" s="138"/>
      <c r="J159" s="138"/>
    </row>
    <row r="160" spans="1:10" s="139" customFormat="1" ht="18.75">
      <c r="A160" s="157"/>
      <c r="I160" s="138"/>
      <c r="J160" s="138"/>
    </row>
    <row r="161" spans="1:10" s="139" customFormat="1" ht="18.75">
      <c r="A161" s="157"/>
      <c r="I161" s="138"/>
      <c r="J161" s="138"/>
    </row>
    <row r="162" spans="1:10" s="139" customFormat="1" ht="18.75">
      <c r="A162" s="157"/>
      <c r="I162" s="138"/>
      <c r="J162" s="138"/>
    </row>
    <row r="163" spans="1:10" s="139" customFormat="1" ht="18.75">
      <c r="A163" s="157"/>
      <c r="I163" s="138"/>
      <c r="J163" s="138"/>
    </row>
    <row r="164" spans="1:10" s="139" customFormat="1" ht="18.75">
      <c r="A164" s="157"/>
      <c r="I164" s="138"/>
      <c r="J164" s="138"/>
    </row>
    <row r="165" spans="1:10" s="139" customFormat="1" ht="18.75">
      <c r="A165" s="157"/>
      <c r="I165" s="138"/>
      <c r="J165" s="138"/>
    </row>
    <row r="166" spans="1:10" s="139" customFormat="1" ht="18.75">
      <c r="A166" s="157"/>
      <c r="I166" s="138"/>
      <c r="J166" s="138"/>
    </row>
    <row r="167" spans="1:10" s="139" customFormat="1" ht="18.75">
      <c r="A167" s="157"/>
      <c r="I167" s="138"/>
      <c r="J167" s="138"/>
    </row>
    <row r="168" spans="1:10" s="139" customFormat="1" ht="18.75">
      <c r="A168" s="157"/>
      <c r="I168" s="138"/>
      <c r="J168" s="138"/>
    </row>
    <row r="169" spans="1:10" s="139" customFormat="1" ht="18.75">
      <c r="A169" s="157"/>
      <c r="I169" s="138"/>
      <c r="J169" s="138"/>
    </row>
    <row r="170" spans="1:10" s="139" customFormat="1" ht="18.75">
      <c r="A170" s="157"/>
      <c r="I170" s="138"/>
      <c r="J170" s="138"/>
    </row>
    <row r="171" spans="1:10" s="139" customFormat="1" ht="18.75">
      <c r="A171" s="157"/>
      <c r="I171" s="138"/>
      <c r="J171" s="138"/>
    </row>
    <row r="172" spans="1:10" s="139" customFormat="1" ht="18.75">
      <c r="A172" s="157"/>
      <c r="I172" s="138"/>
      <c r="J172" s="138"/>
    </row>
    <row r="173" spans="1:10" s="139" customFormat="1" ht="18.75">
      <c r="A173" s="157"/>
      <c r="I173" s="138"/>
      <c r="J173" s="138"/>
    </row>
    <row r="174" spans="1:10" s="139" customFormat="1" ht="18.75">
      <c r="A174" s="157"/>
      <c r="I174" s="138"/>
      <c r="J174" s="138"/>
    </row>
    <row r="175" spans="1:10" s="139" customFormat="1" ht="18.75">
      <c r="A175" s="157"/>
      <c r="I175" s="138"/>
      <c r="J175" s="138"/>
    </row>
    <row r="176" spans="1:10" s="139" customFormat="1" ht="18.75">
      <c r="A176" s="157"/>
      <c r="I176" s="138"/>
      <c r="J176" s="138"/>
    </row>
    <row r="177" spans="1:10" s="139" customFormat="1" ht="18.75">
      <c r="A177" s="157"/>
      <c r="I177" s="138"/>
      <c r="J177" s="138"/>
    </row>
    <row r="178" spans="1:10" s="139" customFormat="1" ht="18.75">
      <c r="A178" s="157"/>
      <c r="I178" s="138"/>
      <c r="J178" s="138"/>
    </row>
    <row r="179" spans="1:10" s="139" customFormat="1" ht="18.75">
      <c r="A179" s="157"/>
      <c r="I179" s="138"/>
      <c r="J179" s="138"/>
    </row>
    <row r="180" spans="1:10" s="139" customFormat="1" ht="18.75">
      <c r="A180" s="157"/>
      <c r="I180" s="138"/>
      <c r="J180" s="138"/>
    </row>
    <row r="181" spans="1:10" s="139" customFormat="1" ht="18.75">
      <c r="A181" s="157"/>
      <c r="I181" s="138"/>
      <c r="J181" s="138"/>
    </row>
    <row r="182" spans="1:10" s="139" customFormat="1" ht="18.75">
      <c r="A182" s="157"/>
      <c r="I182" s="138"/>
      <c r="J182" s="138"/>
    </row>
    <row r="183" spans="1:10" s="139" customFormat="1" ht="18.75">
      <c r="A183" s="157"/>
      <c r="I183" s="138"/>
      <c r="J183" s="138"/>
    </row>
    <row r="184" spans="1:10" s="139" customFormat="1" ht="18.75">
      <c r="A184" s="157"/>
      <c r="I184" s="138"/>
      <c r="J184" s="138"/>
    </row>
    <row r="185" spans="1:10" s="139" customFormat="1" ht="18.75">
      <c r="A185" s="157"/>
      <c r="I185" s="138"/>
      <c r="J185" s="138"/>
    </row>
    <row r="186" spans="1:10" s="139" customFormat="1" ht="18.75">
      <c r="A186" s="157"/>
      <c r="I186" s="138"/>
      <c r="J186" s="138"/>
    </row>
    <row r="187" spans="1:10" s="139" customFormat="1" ht="18.75">
      <c r="A187" s="157"/>
      <c r="I187" s="138"/>
      <c r="J187" s="138"/>
    </row>
    <row r="188" spans="1:10" s="139" customFormat="1" ht="18.75">
      <c r="A188" s="157"/>
      <c r="I188" s="138"/>
      <c r="J188" s="138"/>
    </row>
    <row r="189" spans="1:10" s="139" customFormat="1" ht="18.75">
      <c r="A189" s="157"/>
      <c r="I189" s="138"/>
      <c r="J189" s="138"/>
    </row>
    <row r="190" spans="1:10" s="139" customFormat="1" ht="18.75">
      <c r="A190" s="157"/>
      <c r="I190" s="138"/>
      <c r="J190" s="138"/>
    </row>
    <row r="191" spans="1:10" s="139" customFormat="1" ht="18.75">
      <c r="A191" s="157"/>
      <c r="I191" s="138"/>
      <c r="J191" s="138"/>
    </row>
    <row r="192" spans="1:10" s="139" customFormat="1" ht="18.75">
      <c r="A192" s="157"/>
      <c r="I192" s="138"/>
      <c r="J192" s="138"/>
    </row>
    <row r="193" spans="1:10" s="139" customFormat="1" ht="18.75">
      <c r="A193" s="157"/>
      <c r="I193" s="138"/>
      <c r="J193" s="138"/>
    </row>
    <row r="194" spans="1:10" s="139" customFormat="1" ht="18.75">
      <c r="A194" s="157"/>
      <c r="I194" s="138"/>
      <c r="J194" s="138"/>
    </row>
    <row r="195" spans="1:10" s="139" customFormat="1" ht="18.75">
      <c r="A195" s="157"/>
      <c r="I195" s="138"/>
      <c r="J195" s="138"/>
    </row>
    <row r="196" spans="1:10" s="139" customFormat="1" ht="18.75">
      <c r="A196" s="157"/>
      <c r="I196" s="138"/>
      <c r="J196" s="138"/>
    </row>
    <row r="197" spans="1:10" s="139" customFormat="1" ht="18.75">
      <c r="A197" s="157"/>
      <c r="I197" s="138"/>
      <c r="J197" s="138"/>
    </row>
    <row r="198" spans="1:10" s="139" customFormat="1" ht="18.75">
      <c r="A198" s="157"/>
      <c r="I198" s="138"/>
      <c r="J198" s="138"/>
    </row>
  </sheetData>
  <sheetProtection selectLockedCells="1" selectUnlockedCells="1"/>
  <mergeCells count="12">
    <mergeCell ref="A1:H1"/>
    <mergeCell ref="A2:H2"/>
    <mergeCell ref="A3:A4"/>
    <mergeCell ref="B3:B4"/>
    <mergeCell ref="C3:D3"/>
    <mergeCell ref="E3:H3"/>
    <mergeCell ref="A6:H6"/>
    <mergeCell ref="A20:H20"/>
    <mergeCell ref="C47:D47"/>
    <mergeCell ref="F47:H47"/>
    <mergeCell ref="C48:D48"/>
    <mergeCell ref="F48:H48"/>
  </mergeCells>
  <printOptions/>
  <pageMargins left="1.1812500000000001" right="0.39375" top="0.7868055555555555" bottom="0.7875" header="0.19652777777777777" footer="0.5118110236220472"/>
  <pageSetup horizontalDpi="300" verticalDpi="300" orientation="landscape" paperSize="9" scale="60"/>
  <headerFooter alignWithMargins="0">
    <oddHeader>&amp;C7&amp;R&amp;"Times New Roman,Звичайний"&amp;14Продовження додатка 3
Таблиця 2</oddHead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84"/>
  <sheetViews>
    <sheetView zoomScale="70" zoomScaleNormal="70" zoomScaleSheetLayoutView="75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63" sqref="A63"/>
      <selection pane="bottomRight" activeCell="G37" sqref="G37"/>
    </sheetView>
  </sheetViews>
  <sheetFormatPr defaultColWidth="9.00390625" defaultRowHeight="12.75"/>
  <cols>
    <col min="1" max="1" width="88.00390625" style="112" customWidth="1"/>
    <col min="2" max="2" width="15.00390625" style="112" customWidth="1"/>
    <col min="3" max="7" width="20.375" style="112" customWidth="1"/>
    <col min="8" max="8" width="18.375" style="112" customWidth="1"/>
    <col min="9" max="16384" width="9.125" style="112" customWidth="1"/>
  </cols>
  <sheetData>
    <row r="1" spans="1:8" ht="18.75">
      <c r="A1" s="158" t="s">
        <v>274</v>
      </c>
      <c r="B1" s="158"/>
      <c r="C1" s="158"/>
      <c r="D1" s="158"/>
      <c r="E1" s="158"/>
      <c r="F1" s="158"/>
      <c r="G1" s="158"/>
      <c r="H1" s="158"/>
    </row>
    <row r="2" spans="1:8" ht="18.75">
      <c r="A2" s="159"/>
      <c r="B2" s="159"/>
      <c r="C2" s="159"/>
      <c r="D2" s="159"/>
      <c r="E2" s="159"/>
      <c r="F2" s="159"/>
      <c r="G2" s="159"/>
      <c r="H2" s="159"/>
    </row>
    <row r="3" spans="1:8" ht="48" customHeight="1">
      <c r="A3" s="116" t="s">
        <v>34</v>
      </c>
      <c r="B3" s="160" t="s">
        <v>275</v>
      </c>
      <c r="C3" s="116" t="s">
        <v>276</v>
      </c>
      <c r="D3" s="116"/>
      <c r="E3" s="55" t="s">
        <v>144</v>
      </c>
      <c r="F3" s="55"/>
      <c r="G3" s="55"/>
      <c r="H3" s="55"/>
    </row>
    <row r="4" spans="1:8" ht="38.25" customHeight="1">
      <c r="A4" s="116"/>
      <c r="B4" s="160"/>
      <c r="C4" s="116" t="s">
        <v>145</v>
      </c>
      <c r="D4" s="116" t="s">
        <v>146</v>
      </c>
      <c r="E4" s="116" t="s">
        <v>147</v>
      </c>
      <c r="F4" s="116" t="s">
        <v>148</v>
      </c>
      <c r="G4" s="117" t="s">
        <v>234</v>
      </c>
      <c r="H4" s="117" t="s">
        <v>40</v>
      </c>
    </row>
    <row r="5" spans="1:8" ht="18.75">
      <c r="A5" s="117">
        <v>1</v>
      </c>
      <c r="B5" s="161">
        <v>2</v>
      </c>
      <c r="C5" s="117">
        <v>3</v>
      </c>
      <c r="D5" s="161">
        <v>4</v>
      </c>
      <c r="E5" s="117">
        <v>5</v>
      </c>
      <c r="F5" s="161">
        <v>6</v>
      </c>
      <c r="G5" s="117">
        <v>7</v>
      </c>
      <c r="H5" s="161">
        <v>8</v>
      </c>
    </row>
    <row r="6" spans="1:8" ht="18.75">
      <c r="A6" s="162" t="s">
        <v>277</v>
      </c>
      <c r="B6" s="163"/>
      <c r="C6" s="163"/>
      <c r="D6" s="163"/>
      <c r="E6" s="163"/>
      <c r="F6" s="163"/>
      <c r="G6" s="163"/>
      <c r="H6" s="164"/>
    </row>
    <row r="7" spans="1:8" s="167" customFormat="1" ht="24.75" customHeight="1">
      <c r="A7" s="165" t="s">
        <v>278</v>
      </c>
      <c r="B7" s="166">
        <v>3000</v>
      </c>
      <c r="C7" s="125">
        <f>SUM(C8:C9,C11:C13,C17)</f>
        <v>65316</v>
      </c>
      <c r="D7" s="125">
        <f>SUM(D8:D9,D11:D13,D17)</f>
        <v>97186</v>
      </c>
      <c r="E7" s="125">
        <f>SUM(E8:E9,E11:E13,E17)</f>
        <v>84841.2</v>
      </c>
      <c r="F7" s="125">
        <f>SUM(F8:F9,F11:F13,F17)</f>
        <v>97186</v>
      </c>
      <c r="G7" s="119">
        <v>12344.8</v>
      </c>
      <c r="H7" s="120">
        <f aca="true" t="shared" si="0" ref="H7:H8">(F7/E7)*100</f>
        <v>114.5504778338826</v>
      </c>
    </row>
    <row r="8" spans="1:8" ht="18" customHeight="1">
      <c r="A8" s="48" t="s">
        <v>279</v>
      </c>
      <c r="B8" s="41">
        <v>3010</v>
      </c>
      <c r="C8" s="118">
        <f>'[33]ІІІ. Рух грош. коштів'!$C$8</f>
        <v>57930</v>
      </c>
      <c r="D8" s="118">
        <f>'[34]ІІІ. Рух грош. коштів'!$C$8</f>
        <v>78777</v>
      </c>
      <c r="E8" s="118">
        <f>'[35]ІІІ. Рух грош. коштів'!$D$8</f>
        <v>75448.4</v>
      </c>
      <c r="F8" s="118">
        <f aca="true" t="shared" si="1" ref="F8:F12">D8</f>
        <v>78777</v>
      </c>
      <c r="G8" s="118">
        <f>F8-E8</f>
        <v>3328.600000000006</v>
      </c>
      <c r="H8" s="123">
        <f t="shared" si="0"/>
        <v>104.41175690935793</v>
      </c>
    </row>
    <row r="9" spans="1:8" ht="18" customHeight="1">
      <c r="A9" s="48" t="s">
        <v>280</v>
      </c>
      <c r="B9" s="41">
        <v>3020</v>
      </c>
      <c r="C9" s="118">
        <f>'[33]ІІІ. Рух грош. коштів'!$C$9</f>
        <v>0</v>
      </c>
      <c r="D9" s="118">
        <f>'[34]ІІІ. Рух грош. коштів'!$C$9</f>
        <v>0</v>
      </c>
      <c r="E9" s="129">
        <f>'[35]ІІІ. Рух грош. коштів'!$D$9</f>
        <v>0</v>
      </c>
      <c r="F9" s="118">
        <f t="shared" si="1"/>
        <v>0</v>
      </c>
      <c r="G9" s="127" t="s">
        <v>163</v>
      </c>
      <c r="H9" s="123" t="s">
        <v>163</v>
      </c>
    </row>
    <row r="10" spans="1:8" ht="18" customHeight="1">
      <c r="A10" s="48" t="s">
        <v>281</v>
      </c>
      <c r="B10" s="41">
        <v>3030</v>
      </c>
      <c r="C10" s="118">
        <f>'[33]ІІІ. Рух грош. коштів'!$C$10</f>
        <v>0</v>
      </c>
      <c r="D10" s="118">
        <f>'[34]ІІІ. Рух грош. коштів'!$C$10</f>
        <v>0</v>
      </c>
      <c r="E10" s="129">
        <f>'[35]ІІІ. Рух грош. коштів'!$D$10</f>
        <v>0</v>
      </c>
      <c r="F10" s="118">
        <f t="shared" si="1"/>
        <v>0</v>
      </c>
      <c r="G10" s="127" t="s">
        <v>163</v>
      </c>
      <c r="H10" s="123" t="s">
        <v>163</v>
      </c>
    </row>
    <row r="11" spans="1:8" ht="18" customHeight="1">
      <c r="A11" s="48" t="s">
        <v>282</v>
      </c>
      <c r="B11" s="41">
        <v>3040</v>
      </c>
      <c r="C11" s="118">
        <f>'[33]ІІІ. Рух грош. коштів'!$C$11</f>
        <v>6913</v>
      </c>
      <c r="D11" s="118">
        <f>'[34]ІІІ. Рух грош. коштів'!$C$11</f>
        <v>18049</v>
      </c>
      <c r="E11" s="118">
        <f>'[35]ІІІ. Рух грош. коштів'!$D$11</f>
        <v>9003.5</v>
      </c>
      <c r="F11" s="118">
        <f t="shared" si="1"/>
        <v>18049</v>
      </c>
      <c r="G11" s="118">
        <f>F11-E11</f>
        <v>9045.5</v>
      </c>
      <c r="H11" s="123">
        <f>(F11/E11)*100</f>
        <v>200.4664852557339</v>
      </c>
    </row>
    <row r="12" spans="1:8" ht="18" customHeight="1">
      <c r="A12" s="48" t="s">
        <v>283</v>
      </c>
      <c r="B12" s="41">
        <v>3050</v>
      </c>
      <c r="C12" s="127">
        <f>'[33]ІІІ. Рух грош. коштів'!$C$12</f>
        <v>0</v>
      </c>
      <c r="D12" s="127">
        <f>'[34]ІІІ. Рух грош. коштів'!$C$12</f>
        <v>0</v>
      </c>
      <c r="E12" s="127">
        <f>'[35]ІІІ. Рух грош. коштів'!$D$12</f>
        <v>0</v>
      </c>
      <c r="F12" s="127">
        <f t="shared" si="1"/>
        <v>0</v>
      </c>
      <c r="G12" s="127" t="s">
        <v>163</v>
      </c>
      <c r="H12" s="123" t="s">
        <v>163</v>
      </c>
    </row>
    <row r="13" spans="1:8" ht="19.5" customHeight="1">
      <c r="A13" s="48" t="s">
        <v>284</v>
      </c>
      <c r="B13" s="41">
        <v>3060</v>
      </c>
      <c r="C13" s="122">
        <f>'[33]ІІІ. Рух грош. коштів'!$C$13</f>
        <v>0</v>
      </c>
      <c r="D13" s="122">
        <f>SUM(D14:D16)</f>
        <v>0</v>
      </c>
      <c r="E13" s="122">
        <f>SUM(E14:E16)</f>
        <v>0</v>
      </c>
      <c r="F13" s="122">
        <f>SUM(F14:F16)</f>
        <v>0</v>
      </c>
      <c r="G13" s="118">
        <f aca="true" t="shared" si="2" ref="G13:G17">F13-E13</f>
        <v>0</v>
      </c>
      <c r="H13" s="123" t="s">
        <v>163</v>
      </c>
    </row>
    <row r="14" spans="1:8" ht="18" customHeight="1">
      <c r="A14" s="48" t="s">
        <v>285</v>
      </c>
      <c r="B14" s="41">
        <v>3061</v>
      </c>
      <c r="C14" s="118">
        <f>'[33]ІІІ. Рух грош. коштів'!$C$14</f>
        <v>0</v>
      </c>
      <c r="D14" s="118">
        <f>'[34]ІІІ. Рух грош. коштів'!$C$14</f>
        <v>0</v>
      </c>
      <c r="E14" s="118">
        <f>'[35]ІІІ. Рух грош. коштів'!$D$14</f>
        <v>0</v>
      </c>
      <c r="F14" s="118">
        <f aca="true" t="shared" si="3" ref="F14:F17">D14</f>
        <v>0</v>
      </c>
      <c r="G14" s="118">
        <f t="shared" si="2"/>
        <v>0</v>
      </c>
      <c r="H14" s="123" t="s">
        <v>163</v>
      </c>
    </row>
    <row r="15" spans="1:8" ht="18" customHeight="1">
      <c r="A15" s="48" t="s">
        <v>286</v>
      </c>
      <c r="B15" s="41">
        <v>3062</v>
      </c>
      <c r="C15" s="118">
        <f>'[33]ІІІ. Рух грош. коштів'!$C$15</f>
        <v>0</v>
      </c>
      <c r="D15" s="118">
        <f>'[34]ІІІ. Рух грош. коштів'!$C$15</f>
        <v>0</v>
      </c>
      <c r="E15" s="118">
        <f>'[35]ІІІ. Рух грош. коштів'!$D$15</f>
        <v>0</v>
      </c>
      <c r="F15" s="118">
        <f t="shared" si="3"/>
        <v>0</v>
      </c>
      <c r="G15" s="118">
        <f t="shared" si="2"/>
        <v>0</v>
      </c>
      <c r="H15" s="123" t="s">
        <v>163</v>
      </c>
    </row>
    <row r="16" spans="1:8" ht="18" customHeight="1">
      <c r="A16" s="48" t="s">
        <v>287</v>
      </c>
      <c r="B16" s="41">
        <v>3063</v>
      </c>
      <c r="C16" s="118">
        <f>'[33]ІІІ. Рух грош. коштів'!$C$16</f>
        <v>0</v>
      </c>
      <c r="D16" s="118">
        <f>'[34]ІІІ. Рух грош. коштів'!$C$16</f>
        <v>0</v>
      </c>
      <c r="E16" s="118">
        <f>'[35]ІІІ. Рух грош. коштів'!$D$16</f>
        <v>0</v>
      </c>
      <c r="F16" s="118">
        <f t="shared" si="3"/>
        <v>0</v>
      </c>
      <c r="G16" s="118">
        <f t="shared" si="2"/>
        <v>0</v>
      </c>
      <c r="H16" s="123" t="s">
        <v>163</v>
      </c>
    </row>
    <row r="17" spans="1:8" ht="18" customHeight="1">
      <c r="A17" s="48" t="s">
        <v>288</v>
      </c>
      <c r="B17" s="41">
        <v>3070</v>
      </c>
      <c r="C17" s="118">
        <f>'[33]ІІІ. Рух грош. коштів'!$C$17</f>
        <v>473</v>
      </c>
      <c r="D17" s="118">
        <f>'[34]ІІІ. Рух грош. коштів'!$C$17</f>
        <v>360</v>
      </c>
      <c r="E17" s="118">
        <f>'[35]ІІІ. Рух грош. коштів'!$D$17</f>
        <v>389.3</v>
      </c>
      <c r="F17" s="118">
        <f t="shared" si="3"/>
        <v>360</v>
      </c>
      <c r="G17" s="118">
        <f t="shared" si="2"/>
        <v>-29.30000000000001</v>
      </c>
      <c r="H17" s="123">
        <f aca="true" t="shared" si="4" ref="H17:H21">(F17/E17)*100</f>
        <v>92.47367069098381</v>
      </c>
    </row>
    <row r="18" spans="1:8" ht="19.5" customHeight="1">
      <c r="A18" s="51" t="s">
        <v>289</v>
      </c>
      <c r="B18" s="43">
        <v>3100</v>
      </c>
      <c r="C18" s="125">
        <f>SUM(C19:C22,C26,C36,C37)</f>
        <v>-65528</v>
      </c>
      <c r="D18" s="125">
        <f>SUM(D19:D22,D26,D36,D37)</f>
        <v>-97263</v>
      </c>
      <c r="E18" s="125">
        <f>SUM(E19:E22,E26,E36,E37)</f>
        <v>-84906.4</v>
      </c>
      <c r="F18" s="125">
        <f>SUM(F19:F22,F26,F36,F37)</f>
        <v>-97263</v>
      </c>
      <c r="G18" s="119">
        <v>12356.6</v>
      </c>
      <c r="H18" s="168">
        <f t="shared" si="4"/>
        <v>114.55320211432824</v>
      </c>
    </row>
    <row r="19" spans="1:8" ht="18" customHeight="1">
      <c r="A19" s="48" t="s">
        <v>290</v>
      </c>
      <c r="B19" s="41">
        <v>3110</v>
      </c>
      <c r="C19" s="118">
        <f>'[33]ІІІ. Рух грош. коштів'!$C$19</f>
        <v>-39267</v>
      </c>
      <c r="D19" s="118">
        <f>'[34]ІІІ. Рух грош. коштів'!$C$19</f>
        <v>-63791</v>
      </c>
      <c r="E19" s="118">
        <f>'[35]ІІІ. Рух грош. коштів'!$D$19</f>
        <v>-49370.1</v>
      </c>
      <c r="F19" s="118">
        <f aca="true" t="shared" si="5" ref="F19:F21">D19</f>
        <v>-63791</v>
      </c>
      <c r="G19" s="118">
        <v>14420.9</v>
      </c>
      <c r="H19" s="169">
        <f t="shared" si="4"/>
        <v>129.20978486978962</v>
      </c>
    </row>
    <row r="20" spans="1:8" ht="18" customHeight="1">
      <c r="A20" s="48" t="s">
        <v>291</v>
      </c>
      <c r="B20" s="41">
        <v>3120</v>
      </c>
      <c r="C20" s="118">
        <f>'[33]ІІІ. Рух грош. коштів'!$C$20</f>
        <v>-13195</v>
      </c>
      <c r="D20" s="118">
        <f>'[34]ІІІ. Рух грош. коштів'!$C$20</f>
        <v>-15284</v>
      </c>
      <c r="E20" s="118">
        <f>'[35]ІІІ. Рух грош. коштів'!$D$20</f>
        <v>-20886.2</v>
      </c>
      <c r="F20" s="118">
        <f t="shared" si="5"/>
        <v>-15284</v>
      </c>
      <c r="G20" s="118">
        <v>-5602.2</v>
      </c>
      <c r="H20" s="169">
        <f t="shared" si="4"/>
        <v>73.17750476391109</v>
      </c>
    </row>
    <row r="21" spans="1:8" ht="18" customHeight="1">
      <c r="A21" s="48" t="s">
        <v>292</v>
      </c>
      <c r="B21" s="41">
        <v>3130</v>
      </c>
      <c r="C21" s="118">
        <f>'[33]ІІІ. Рух грош. коштів'!$C$21</f>
        <v>-3475</v>
      </c>
      <c r="D21" s="118">
        <f>'[34]ІІІ. Рух грош. коштів'!$C$21</f>
        <v>-4011</v>
      </c>
      <c r="E21" s="118">
        <f>'[35]ІІІ. Рух грош. коштів'!$D$21</f>
        <v>-4595.1</v>
      </c>
      <c r="F21" s="118">
        <f t="shared" si="5"/>
        <v>-4011</v>
      </c>
      <c r="G21" s="118">
        <v>-584.1</v>
      </c>
      <c r="H21" s="169">
        <f t="shared" si="4"/>
        <v>87.28863354442775</v>
      </c>
    </row>
    <row r="22" spans="1:8" ht="18" customHeight="1">
      <c r="A22" s="48" t="s">
        <v>293</v>
      </c>
      <c r="B22" s="41">
        <v>3140</v>
      </c>
      <c r="C22" s="122">
        <f>SUM(C23:C25)</f>
        <v>0</v>
      </c>
      <c r="D22" s="122">
        <f>SUM(D23:D25)</f>
        <v>0</v>
      </c>
      <c r="E22" s="122">
        <f>SUM(E23:E25)</f>
        <v>0</v>
      </c>
      <c r="F22" s="122">
        <f>SUM(F23:F25)</f>
        <v>0</v>
      </c>
      <c r="G22" s="118">
        <f aca="true" t="shared" si="6" ref="G22:G25">F22-E22</f>
        <v>0</v>
      </c>
      <c r="H22" s="169" t="s">
        <v>163</v>
      </c>
    </row>
    <row r="23" spans="1:8" ht="18" customHeight="1">
      <c r="A23" s="48" t="s">
        <v>285</v>
      </c>
      <c r="B23" s="41">
        <v>3141</v>
      </c>
      <c r="C23" s="118">
        <f>'[33]ІІІ. Рух грош. коштів'!$C$23</f>
        <v>0</v>
      </c>
      <c r="D23" s="118">
        <f>'[34]ІІІ. Рух грош. коштів'!$C$23</f>
        <v>0</v>
      </c>
      <c r="E23" s="118">
        <f>'[35]ІІІ. Рух грош. коштів'!$D$23</f>
        <v>0</v>
      </c>
      <c r="F23" s="118">
        <f aca="true" t="shared" si="7" ref="F23:F25">D23</f>
        <v>0</v>
      </c>
      <c r="G23" s="118">
        <f t="shared" si="6"/>
        <v>0</v>
      </c>
      <c r="H23" s="169" t="s">
        <v>163</v>
      </c>
    </row>
    <row r="24" spans="1:8" ht="18" customHeight="1">
      <c r="A24" s="48" t="s">
        <v>286</v>
      </c>
      <c r="B24" s="41">
        <v>3142</v>
      </c>
      <c r="C24" s="118">
        <f>'[33]ІІІ. Рух грош. коштів'!$C$24</f>
        <v>0</v>
      </c>
      <c r="D24" s="118">
        <f>'[34]ІІІ. Рух грош. коштів'!$C$24</f>
        <v>0</v>
      </c>
      <c r="E24" s="118">
        <f>'[35]ІІІ. Рух грош. коштів'!$D$24</f>
        <v>0</v>
      </c>
      <c r="F24" s="118">
        <f t="shared" si="7"/>
        <v>0</v>
      </c>
      <c r="G24" s="118">
        <f t="shared" si="6"/>
        <v>0</v>
      </c>
      <c r="H24" s="169" t="s">
        <v>163</v>
      </c>
    </row>
    <row r="25" spans="1:8" ht="18" customHeight="1">
      <c r="A25" s="48" t="s">
        <v>287</v>
      </c>
      <c r="B25" s="41">
        <v>3143</v>
      </c>
      <c r="C25" s="118">
        <f>'[33]ІІІ. Рух грош. коштів'!$C$25</f>
        <v>0</v>
      </c>
      <c r="D25" s="118">
        <f>'[34]ІІІ. Рух грош. коштів'!$C$25</f>
        <v>0</v>
      </c>
      <c r="E25" s="118">
        <f>'[35]ІІІ. Рух грош. коштів'!$D$25</f>
        <v>0</v>
      </c>
      <c r="F25" s="118">
        <f t="shared" si="7"/>
        <v>0</v>
      </c>
      <c r="G25" s="118">
        <f t="shared" si="6"/>
        <v>0</v>
      </c>
      <c r="H25" s="169" t="s">
        <v>163</v>
      </c>
    </row>
    <row r="26" spans="1:8" ht="36" customHeight="1">
      <c r="A26" s="48" t="s">
        <v>294</v>
      </c>
      <c r="B26" s="41">
        <v>3150</v>
      </c>
      <c r="C26" s="122">
        <f>SUM(C27:C32,C35)</f>
        <v>-9200</v>
      </c>
      <c r="D26" s="122">
        <f>SUM(D27:D32,D35)</f>
        <v>-11674.4</v>
      </c>
      <c r="E26" s="122">
        <f>SUM(E27:E32,E35)</f>
        <v>-9684</v>
      </c>
      <c r="F26" s="122">
        <f>SUM(F27:F32,F35)</f>
        <v>-11674.4</v>
      </c>
      <c r="G26" s="118">
        <v>1990.4</v>
      </c>
      <c r="H26" s="169">
        <f aca="true" t="shared" si="8" ref="H26:H28">(F26/E26)*100</f>
        <v>120.55349029326725</v>
      </c>
    </row>
    <row r="27" spans="1:8" ht="18" customHeight="1">
      <c r="A27" s="48" t="s">
        <v>69</v>
      </c>
      <c r="B27" s="41">
        <v>3151</v>
      </c>
      <c r="C27" s="118">
        <f>'[33]ІІІ. Рух грош. коштів'!$C$27</f>
        <v>-16</v>
      </c>
      <c r="D27" s="118">
        <f>'[34]ІІІ. Рух грош. коштів'!$C$27</f>
        <v>-7</v>
      </c>
      <c r="E27" s="118">
        <f>'[35]ІІІ. Рух грош. коштів'!$D$27</f>
        <v>-167</v>
      </c>
      <c r="F27" s="118">
        <f aca="true" t="shared" si="9" ref="F27:F31">D27</f>
        <v>-7</v>
      </c>
      <c r="G27" s="118">
        <v>-160</v>
      </c>
      <c r="H27" s="169">
        <f t="shared" si="8"/>
        <v>4.191616766467066</v>
      </c>
    </row>
    <row r="28" spans="1:8" ht="18" customHeight="1">
      <c r="A28" s="48" t="s">
        <v>295</v>
      </c>
      <c r="B28" s="41">
        <v>3152</v>
      </c>
      <c r="C28" s="118">
        <f>'[33]ІІІ. Рух грош. коштів'!$C$28</f>
        <v>-5354</v>
      </c>
      <c r="D28" s="118">
        <f>'[34]ІІІ. Рух грош. коштів'!$C$28</f>
        <v>-8091</v>
      </c>
      <c r="E28" s="118">
        <f>'[35]ІІІ. Рух грош. коштів'!$D$28</f>
        <v>-4151.4</v>
      </c>
      <c r="F28" s="118">
        <f t="shared" si="9"/>
        <v>-8091</v>
      </c>
      <c r="G28" s="118">
        <v>3939.6</v>
      </c>
      <c r="H28" s="169">
        <f t="shared" si="8"/>
        <v>194.89810666281255</v>
      </c>
    </row>
    <row r="29" spans="1:8" ht="18" customHeight="1">
      <c r="A29" s="48" t="s">
        <v>254</v>
      </c>
      <c r="B29" s="41">
        <v>3153</v>
      </c>
      <c r="C29" s="118">
        <f>'[33]ІІІ. Рух грош. коштів'!$C$29</f>
        <v>0</v>
      </c>
      <c r="D29" s="118">
        <f>'[34]ІІІ. Рух грош. коштів'!$C$29</f>
        <v>0</v>
      </c>
      <c r="E29" s="118">
        <f>'[35]ІІІ. Рух грош. коштів'!$D$29</f>
        <v>0</v>
      </c>
      <c r="F29" s="118">
        <f t="shared" si="9"/>
        <v>0</v>
      </c>
      <c r="G29" s="118">
        <f aca="true" t="shared" si="10" ref="G29:G30">F29-E29</f>
        <v>0</v>
      </c>
      <c r="H29" s="169" t="s">
        <v>163</v>
      </c>
    </row>
    <row r="30" spans="1:8" ht="18" customHeight="1">
      <c r="A30" s="48" t="s">
        <v>296</v>
      </c>
      <c r="B30" s="41">
        <v>3154</v>
      </c>
      <c r="C30" s="118">
        <f>'[33]ІІІ. Рух грош. коштів'!$C$30</f>
        <v>0</v>
      </c>
      <c r="D30" s="118">
        <f>'[34]ІІІ. Рух грош. коштів'!$C$30</f>
        <v>0</v>
      </c>
      <c r="E30" s="118">
        <f>'[35]ІІІ. Рух грош. коштів'!$D$30</f>
        <v>0</v>
      </c>
      <c r="F30" s="118">
        <f t="shared" si="9"/>
        <v>0</v>
      </c>
      <c r="G30" s="118">
        <f t="shared" si="10"/>
        <v>0</v>
      </c>
      <c r="H30" s="169" t="s">
        <v>163</v>
      </c>
    </row>
    <row r="31" spans="1:8" ht="18" customHeight="1">
      <c r="A31" s="48" t="s">
        <v>73</v>
      </c>
      <c r="B31" s="41">
        <v>3155</v>
      </c>
      <c r="C31" s="118">
        <f>'[33]ІІІ. Рух грош. коштів'!$C$31</f>
        <v>-2795.5</v>
      </c>
      <c r="D31" s="118">
        <f>'[34]ІІІ. Рух грош. коштів'!$C$31</f>
        <v>-3151.4</v>
      </c>
      <c r="E31" s="118">
        <f>'[35]ІІІ. Рух грош. коштів'!$D$31</f>
        <v>-3759.5</v>
      </c>
      <c r="F31" s="118">
        <f t="shared" si="9"/>
        <v>-3151.4</v>
      </c>
      <c r="G31" s="118">
        <v>-608.1</v>
      </c>
      <c r="H31" s="169">
        <f aca="true" t="shared" si="11" ref="H31:H33">(F31/E31)*100</f>
        <v>83.8249767256284</v>
      </c>
    </row>
    <row r="32" spans="1:8" ht="18" customHeight="1">
      <c r="A32" s="48" t="s">
        <v>297</v>
      </c>
      <c r="B32" s="41">
        <v>3156</v>
      </c>
      <c r="C32" s="122">
        <f>SUM(C33:C34)</f>
        <v>0</v>
      </c>
      <c r="D32" s="122">
        <f>SUM(D33:D34)</f>
        <v>0</v>
      </c>
      <c r="E32" s="122">
        <f>SUM(E33:E34)</f>
        <v>-7.6</v>
      </c>
      <c r="F32" s="122">
        <f>SUM(F33:F34)</f>
        <v>0</v>
      </c>
      <c r="G32" s="118">
        <v>-7.6</v>
      </c>
      <c r="H32" s="169">
        <f t="shared" si="11"/>
        <v>0</v>
      </c>
    </row>
    <row r="33" spans="1:8" ht="38.25" customHeight="1">
      <c r="A33" s="48" t="s">
        <v>255</v>
      </c>
      <c r="B33" s="41" t="s">
        <v>298</v>
      </c>
      <c r="C33" s="118">
        <f>'[33]ІІІ. Рух грош. коштів'!$C$33</f>
        <v>0</v>
      </c>
      <c r="D33" s="118">
        <f>'[34]ІІІ. Рух грош. коштів'!$C$33</f>
        <v>0</v>
      </c>
      <c r="E33" s="118">
        <f>'[35]ІІІ. Рух грош. коштів'!$D$33</f>
        <v>-7.6</v>
      </c>
      <c r="F33" s="118">
        <f aca="true" t="shared" si="12" ref="F33:F37">D33</f>
        <v>0</v>
      </c>
      <c r="G33" s="118">
        <v>-7.6</v>
      </c>
      <c r="H33" s="169">
        <f t="shared" si="11"/>
        <v>0</v>
      </c>
    </row>
    <row r="34" spans="1:8" ht="55.5" customHeight="1">
      <c r="A34" s="48" t="s">
        <v>262</v>
      </c>
      <c r="B34" s="41" t="s">
        <v>299</v>
      </c>
      <c r="C34" s="118">
        <f>'[33]ІІІ. Рух грош. коштів'!$C$34</f>
        <v>0</v>
      </c>
      <c r="D34" s="118">
        <f>'[34]ІІІ. Рух грош. коштів'!$C$34</f>
        <v>0</v>
      </c>
      <c r="E34" s="127" t="s">
        <v>300</v>
      </c>
      <c r="F34" s="127">
        <f t="shared" si="12"/>
        <v>0</v>
      </c>
      <c r="G34" s="127" t="s">
        <v>163</v>
      </c>
      <c r="H34" s="169" t="s">
        <v>163</v>
      </c>
    </row>
    <row r="35" spans="1:8" ht="18" customHeight="1">
      <c r="A35" s="48" t="s">
        <v>301</v>
      </c>
      <c r="B35" s="41">
        <v>3157</v>
      </c>
      <c r="C35" s="118">
        <f>'[33]ІІІ. Рух грош. коштів'!$C$35</f>
        <v>-1034.5</v>
      </c>
      <c r="D35" s="118">
        <f>'[34]ІІІ. Рух грош. коштів'!$C$35</f>
        <v>-425</v>
      </c>
      <c r="E35" s="118">
        <f>'[35]ІІІ. Рух грош. коштів'!$D$35</f>
        <v>-1598.5</v>
      </c>
      <c r="F35" s="118">
        <f t="shared" si="12"/>
        <v>-425</v>
      </c>
      <c r="G35" s="118">
        <v>-1173.5</v>
      </c>
      <c r="H35" s="169">
        <f>(F35/E35)*100</f>
        <v>26.587425711604627</v>
      </c>
    </row>
    <row r="36" spans="1:8" ht="18" customHeight="1">
      <c r="A36" s="48" t="s">
        <v>302</v>
      </c>
      <c r="B36" s="41">
        <v>3160</v>
      </c>
      <c r="C36" s="118">
        <f>'[33]ІІІ. Рух грош. коштів'!$C$36</f>
        <v>0</v>
      </c>
      <c r="D36" s="118">
        <f>'[34]ІІІ. Рух грош. коштів'!$C$36</f>
        <v>0</v>
      </c>
      <c r="E36" s="118">
        <f>'[35]ІІІ. Рух грош. коштів'!$D$36</f>
        <v>0</v>
      </c>
      <c r="F36" s="118">
        <f t="shared" si="12"/>
        <v>0</v>
      </c>
      <c r="G36" s="127" t="s">
        <v>163</v>
      </c>
      <c r="H36" s="169" t="s">
        <v>163</v>
      </c>
    </row>
    <row r="37" spans="1:8" ht="18" customHeight="1">
      <c r="A37" s="48" t="s">
        <v>303</v>
      </c>
      <c r="B37" s="41">
        <v>3170</v>
      </c>
      <c r="C37" s="118">
        <f>'[33]ІІІ. Рух грош. коштів'!$C$37</f>
        <v>-391</v>
      </c>
      <c r="D37" s="118">
        <f>'[34]ІІІ. Рух грош. коштів'!$C$37</f>
        <v>-2502.6</v>
      </c>
      <c r="E37" s="118">
        <f>'[35]ІІІ. Рух грош. коштів'!$D$37</f>
        <v>-371</v>
      </c>
      <c r="F37" s="118">
        <f t="shared" si="12"/>
        <v>-2502.6</v>
      </c>
      <c r="G37" s="118">
        <f aca="true" t="shared" si="13" ref="G37:G38">F37-E37</f>
        <v>-2131.6</v>
      </c>
      <c r="H37" s="169">
        <f aca="true" t="shared" si="14" ref="H37:H38">(F37/E37)*100</f>
        <v>674.5552560646901</v>
      </c>
    </row>
    <row r="38" spans="1:8" ht="19.5" customHeight="1">
      <c r="A38" s="51" t="s">
        <v>304</v>
      </c>
      <c r="B38" s="43">
        <v>3195</v>
      </c>
      <c r="C38" s="125">
        <f>SUM(C7,C18)</f>
        <v>-212</v>
      </c>
      <c r="D38" s="125">
        <f>SUM(D7,D18)</f>
        <v>-77</v>
      </c>
      <c r="E38" s="125">
        <f>SUM(E7,E18)</f>
        <v>-65.19999999999709</v>
      </c>
      <c r="F38" s="125">
        <f>SUM(F7,F18)</f>
        <v>-77</v>
      </c>
      <c r="G38" s="119">
        <f t="shared" si="13"/>
        <v>-11.80000000000291</v>
      </c>
      <c r="H38" s="168">
        <f t="shared" si="14"/>
        <v>118.09815950920772</v>
      </c>
    </row>
    <row r="39" spans="1:8" ht="19.5" customHeight="1">
      <c r="A39" s="162" t="s">
        <v>305</v>
      </c>
      <c r="B39" s="163"/>
      <c r="C39" s="170"/>
      <c r="D39" s="171"/>
      <c r="E39" s="171"/>
      <c r="F39" s="171"/>
      <c r="G39" s="171"/>
      <c r="H39" s="171"/>
    </row>
    <row r="40" spans="1:8" ht="19.5" customHeight="1">
      <c r="A40" s="165" t="s">
        <v>306</v>
      </c>
      <c r="B40" s="166">
        <v>3200</v>
      </c>
      <c r="C40" s="125">
        <f>SUM(C41,C43:C47)</f>
        <v>0</v>
      </c>
      <c r="D40" s="125">
        <f>SUM(D41,D43:D47)</f>
        <v>0</v>
      </c>
      <c r="E40" s="125">
        <f>SUM(E41,E43:E47)</f>
        <v>0</v>
      </c>
      <c r="F40" s="125">
        <f>SUM(F41,F43:F47)</f>
        <v>0</v>
      </c>
      <c r="G40" s="119">
        <f>F40-E40</f>
        <v>0</v>
      </c>
      <c r="H40" s="120" t="s">
        <v>163</v>
      </c>
    </row>
    <row r="41" spans="1:8" ht="18" customHeight="1">
      <c r="A41" s="48" t="s">
        <v>307</v>
      </c>
      <c r="B41" s="41">
        <v>3210</v>
      </c>
      <c r="C41" s="127" t="s">
        <v>163</v>
      </c>
      <c r="D41" s="127" t="s">
        <v>163</v>
      </c>
      <c r="E41" s="127">
        <f>'[35]ІІІ. Рух грош. коштів'!$D$41</f>
        <v>0</v>
      </c>
      <c r="F41" s="127">
        <f aca="true" t="shared" si="15" ref="F41:F47">D41</f>
        <v>0</v>
      </c>
      <c r="G41" s="127" t="s">
        <v>163</v>
      </c>
      <c r="H41" s="123" t="s">
        <v>163</v>
      </c>
    </row>
    <row r="42" spans="1:8" ht="18" customHeight="1">
      <c r="A42" s="48" t="s">
        <v>308</v>
      </c>
      <c r="B42" s="41">
        <v>3215</v>
      </c>
      <c r="C42" s="127" t="s">
        <v>163</v>
      </c>
      <c r="D42" s="127" t="s">
        <v>163</v>
      </c>
      <c r="E42" s="127">
        <f>'[35]ІІІ. Рух грош. коштів'!$D$42</f>
        <v>0</v>
      </c>
      <c r="F42" s="127">
        <f t="shared" si="15"/>
        <v>0</v>
      </c>
      <c r="G42" s="127" t="s">
        <v>163</v>
      </c>
      <c r="H42" s="123" t="s">
        <v>163</v>
      </c>
    </row>
    <row r="43" spans="1:8" ht="18" customHeight="1">
      <c r="A43" s="48" t="s">
        <v>309</v>
      </c>
      <c r="B43" s="41">
        <v>3220</v>
      </c>
      <c r="C43" s="127" t="s">
        <v>163</v>
      </c>
      <c r="D43" s="127" t="s">
        <v>163</v>
      </c>
      <c r="E43" s="127">
        <f>'[35]ІІІ. Рух грош. коштів'!$D$43</f>
        <v>0</v>
      </c>
      <c r="F43" s="127">
        <f t="shared" si="15"/>
        <v>0</v>
      </c>
      <c r="G43" s="127" t="s">
        <v>163</v>
      </c>
      <c r="H43" s="123" t="s">
        <v>163</v>
      </c>
    </row>
    <row r="44" spans="1:8" ht="18" customHeight="1">
      <c r="A44" s="48" t="s">
        <v>310</v>
      </c>
      <c r="B44" s="41">
        <v>3225</v>
      </c>
      <c r="C44" s="127" t="s">
        <v>163</v>
      </c>
      <c r="D44" s="127" t="s">
        <v>163</v>
      </c>
      <c r="E44" s="127">
        <f>'[35]ІІІ. Рух грош. коштів'!$D$44</f>
        <v>0</v>
      </c>
      <c r="F44" s="127">
        <f t="shared" si="15"/>
        <v>0</v>
      </c>
      <c r="G44" s="127" t="s">
        <v>163</v>
      </c>
      <c r="H44" s="123" t="s">
        <v>163</v>
      </c>
    </row>
    <row r="45" spans="1:8" ht="18" customHeight="1">
      <c r="A45" s="48" t="s">
        <v>311</v>
      </c>
      <c r="B45" s="41">
        <v>3230</v>
      </c>
      <c r="C45" s="127" t="s">
        <v>163</v>
      </c>
      <c r="D45" s="127" t="s">
        <v>163</v>
      </c>
      <c r="E45" s="127">
        <f>'[35]ІІІ. Рух грош. коштів'!$D$45</f>
        <v>0</v>
      </c>
      <c r="F45" s="127">
        <f t="shared" si="15"/>
        <v>0</v>
      </c>
      <c r="G45" s="127" t="s">
        <v>163</v>
      </c>
      <c r="H45" s="123" t="s">
        <v>163</v>
      </c>
    </row>
    <row r="46" spans="1:8" ht="18" customHeight="1">
      <c r="A46" s="48" t="s">
        <v>312</v>
      </c>
      <c r="B46" s="41">
        <v>3235</v>
      </c>
      <c r="C46" s="127" t="s">
        <v>163</v>
      </c>
      <c r="D46" s="127" t="s">
        <v>163</v>
      </c>
      <c r="E46" s="127">
        <f>'[35]ІІІ. Рух грош. коштів'!$D$46</f>
        <v>0</v>
      </c>
      <c r="F46" s="127">
        <f t="shared" si="15"/>
        <v>0</v>
      </c>
      <c r="G46" s="127" t="s">
        <v>163</v>
      </c>
      <c r="H46" s="123" t="s">
        <v>163</v>
      </c>
    </row>
    <row r="47" spans="1:8" ht="18" customHeight="1">
      <c r="A47" s="48" t="s">
        <v>288</v>
      </c>
      <c r="B47" s="41">
        <v>3240</v>
      </c>
      <c r="C47" s="127" t="s">
        <v>163</v>
      </c>
      <c r="D47" s="127" t="s">
        <v>163</v>
      </c>
      <c r="E47" s="127">
        <f>'[35]ІІІ. Рух грош. коштів'!$D$47</f>
        <v>0</v>
      </c>
      <c r="F47" s="127">
        <f t="shared" si="15"/>
        <v>0</v>
      </c>
      <c r="G47" s="127" t="s">
        <v>163</v>
      </c>
      <c r="H47" s="123" t="s">
        <v>163</v>
      </c>
    </row>
    <row r="48" spans="1:8" ht="19.5" customHeight="1">
      <c r="A48" s="51" t="s">
        <v>313</v>
      </c>
      <c r="B48" s="43">
        <v>3255</v>
      </c>
      <c r="C48" s="172" t="s">
        <v>163</v>
      </c>
      <c r="D48" s="172" t="s">
        <v>163</v>
      </c>
      <c r="E48" s="172">
        <f>SUM(E49,E51,E55,E56)</f>
        <v>0</v>
      </c>
      <c r="F48" s="172">
        <f>SUM(F49,F51,F55,F56)</f>
        <v>0</v>
      </c>
      <c r="G48" s="119">
        <f>F48-E48</f>
        <v>0</v>
      </c>
      <c r="H48" s="120" t="s">
        <v>163</v>
      </c>
    </row>
    <row r="49" spans="1:8" ht="18" customHeight="1">
      <c r="A49" s="48" t="s">
        <v>314</v>
      </c>
      <c r="B49" s="41">
        <v>3260</v>
      </c>
      <c r="C49" s="127" t="s">
        <v>163</v>
      </c>
      <c r="D49" s="127" t="s">
        <v>163</v>
      </c>
      <c r="E49" s="127">
        <f>'[35]ІІІ. Рух грош. коштів'!$D$49</f>
        <v>0</v>
      </c>
      <c r="F49" s="127">
        <f aca="true" t="shared" si="16" ref="F49:F56">D49</f>
        <v>0</v>
      </c>
      <c r="G49" s="127" t="s">
        <v>163</v>
      </c>
      <c r="H49" s="123" t="s">
        <v>163</v>
      </c>
    </row>
    <row r="50" spans="1:8" ht="18" customHeight="1">
      <c r="A50" s="48" t="s">
        <v>315</v>
      </c>
      <c r="B50" s="41">
        <v>3265</v>
      </c>
      <c r="C50" s="127" t="s">
        <v>163</v>
      </c>
      <c r="D50" s="127" t="s">
        <v>163</v>
      </c>
      <c r="E50" s="127">
        <f>'[35]ІІІ. Рух грош. коштів'!$D$50</f>
        <v>0</v>
      </c>
      <c r="F50" s="127">
        <f t="shared" si="16"/>
        <v>0</v>
      </c>
      <c r="G50" s="127" t="s">
        <v>163</v>
      </c>
      <c r="H50" s="123" t="s">
        <v>163</v>
      </c>
    </row>
    <row r="51" spans="1:8" ht="18" customHeight="1">
      <c r="A51" s="48" t="s">
        <v>316</v>
      </c>
      <c r="B51" s="41">
        <v>3270</v>
      </c>
      <c r="C51" s="127" t="s">
        <v>163</v>
      </c>
      <c r="D51" s="127" t="s">
        <v>163</v>
      </c>
      <c r="E51" s="127">
        <f>'[35]ІІІ. Рух грош. коштів'!$D$51</f>
        <v>0</v>
      </c>
      <c r="F51" s="127">
        <f t="shared" si="16"/>
        <v>0</v>
      </c>
      <c r="G51" s="127" t="s">
        <v>163</v>
      </c>
      <c r="H51" s="123" t="s">
        <v>163</v>
      </c>
    </row>
    <row r="52" spans="1:8" ht="18" customHeight="1">
      <c r="A52" s="48" t="s">
        <v>317</v>
      </c>
      <c r="B52" s="41" t="s">
        <v>318</v>
      </c>
      <c r="C52" s="127" t="s">
        <v>163</v>
      </c>
      <c r="D52" s="127" t="s">
        <v>163</v>
      </c>
      <c r="E52" s="127">
        <f>'[35]ІІІ. Рух грош. коштів'!$D$52</f>
        <v>0</v>
      </c>
      <c r="F52" s="127">
        <f t="shared" si="16"/>
        <v>0</v>
      </c>
      <c r="G52" s="127" t="s">
        <v>163</v>
      </c>
      <c r="H52" s="123" t="s">
        <v>163</v>
      </c>
    </row>
    <row r="53" spans="1:8" ht="18" customHeight="1">
      <c r="A53" s="48" t="s">
        <v>319</v>
      </c>
      <c r="B53" s="41" t="s">
        <v>320</v>
      </c>
      <c r="C53" s="127" t="s">
        <v>163</v>
      </c>
      <c r="D53" s="127" t="s">
        <v>163</v>
      </c>
      <c r="E53" s="127">
        <f>'[35]ІІІ. Рух грош. коштів'!$D$53</f>
        <v>0</v>
      </c>
      <c r="F53" s="127">
        <f t="shared" si="16"/>
        <v>0</v>
      </c>
      <c r="G53" s="127" t="s">
        <v>163</v>
      </c>
      <c r="H53" s="123" t="s">
        <v>163</v>
      </c>
    </row>
    <row r="54" spans="1:8" ht="18" customHeight="1">
      <c r="A54" s="48" t="s">
        <v>321</v>
      </c>
      <c r="B54" s="41" t="s">
        <v>322</v>
      </c>
      <c r="C54" s="127" t="s">
        <v>163</v>
      </c>
      <c r="D54" s="127" t="s">
        <v>163</v>
      </c>
      <c r="E54" s="127">
        <f>'[35]ІІІ. Рух грош. коштів'!$D$54</f>
        <v>0</v>
      </c>
      <c r="F54" s="127">
        <f t="shared" si="16"/>
        <v>0</v>
      </c>
      <c r="G54" s="127" t="s">
        <v>163</v>
      </c>
      <c r="H54" s="123" t="s">
        <v>163</v>
      </c>
    </row>
    <row r="55" spans="1:8" ht="18" customHeight="1">
      <c r="A55" s="48" t="s">
        <v>323</v>
      </c>
      <c r="B55" s="41">
        <v>3280</v>
      </c>
      <c r="C55" s="127" t="s">
        <v>163</v>
      </c>
      <c r="D55" s="127" t="s">
        <v>163</v>
      </c>
      <c r="E55" s="127">
        <f>'[35]ІІІ. Рух грош. коштів'!$D$55</f>
        <v>0</v>
      </c>
      <c r="F55" s="127">
        <f t="shared" si="16"/>
        <v>0</v>
      </c>
      <c r="G55" s="127" t="s">
        <v>163</v>
      </c>
      <c r="H55" s="123" t="s">
        <v>163</v>
      </c>
    </row>
    <row r="56" spans="1:8" ht="18" customHeight="1">
      <c r="A56" s="48" t="s">
        <v>301</v>
      </c>
      <c r="B56" s="41">
        <v>3290</v>
      </c>
      <c r="C56" s="127" t="s">
        <v>163</v>
      </c>
      <c r="D56" s="127" t="s">
        <v>163</v>
      </c>
      <c r="E56" s="127">
        <f>'[35]ІІІ. Рух грош. коштів'!$D$56</f>
        <v>0</v>
      </c>
      <c r="F56" s="127">
        <f t="shared" si="16"/>
        <v>0</v>
      </c>
      <c r="G56" s="127" t="s">
        <v>163</v>
      </c>
      <c r="H56" s="123" t="s">
        <v>163</v>
      </c>
    </row>
    <row r="57" spans="1:8" ht="19.5" customHeight="1">
      <c r="A57" s="173" t="s">
        <v>324</v>
      </c>
      <c r="B57" s="174">
        <v>3295</v>
      </c>
      <c r="C57" s="175">
        <f>SUM(C40,C48)</f>
        <v>0</v>
      </c>
      <c r="D57" s="175">
        <f>SUM(D40,D48)</f>
        <v>0</v>
      </c>
      <c r="E57" s="175">
        <f>SUM(E40,E48)</f>
        <v>0</v>
      </c>
      <c r="F57" s="175">
        <f>SUM(F40,F48)</f>
        <v>0</v>
      </c>
      <c r="G57" s="176">
        <f>F57-E57</f>
        <v>0</v>
      </c>
      <c r="H57" s="177" t="s">
        <v>163</v>
      </c>
    </row>
    <row r="58" spans="1:8" ht="19.5" customHeight="1">
      <c r="A58" s="162" t="s">
        <v>325</v>
      </c>
      <c r="B58" s="163"/>
      <c r="C58" s="170"/>
      <c r="D58" s="170"/>
      <c r="E58" s="170"/>
      <c r="F58" s="170"/>
      <c r="G58" s="178"/>
      <c r="H58" s="179"/>
    </row>
    <row r="59" spans="1:8" ht="19.5" customHeight="1">
      <c r="A59" s="165" t="s">
        <v>326</v>
      </c>
      <c r="B59" s="166">
        <v>3300</v>
      </c>
      <c r="C59" s="180">
        <f>SUM(C60,C61,C65)</f>
        <v>0</v>
      </c>
      <c r="D59" s="180">
        <f>SUM(D60,D61,D65)</f>
        <v>0</v>
      </c>
      <c r="E59" s="180">
        <f>SUM(E60,E61,E65)</f>
        <v>0</v>
      </c>
      <c r="F59" s="180">
        <f>SUM(F60,F61,F65)</f>
        <v>0</v>
      </c>
      <c r="G59" s="181">
        <f>F59-E59</f>
        <v>0</v>
      </c>
      <c r="H59" s="182" t="s">
        <v>163</v>
      </c>
    </row>
    <row r="60" spans="1:8" ht="18" customHeight="1">
      <c r="A60" s="48" t="s">
        <v>327</v>
      </c>
      <c r="B60" s="41">
        <v>3305</v>
      </c>
      <c r="C60" s="127" t="s">
        <v>163</v>
      </c>
      <c r="D60" s="127" t="s">
        <v>163</v>
      </c>
      <c r="E60" s="127" t="s">
        <v>163</v>
      </c>
      <c r="F60" s="127">
        <f>D60</f>
        <v>0</v>
      </c>
      <c r="G60" s="127" t="s">
        <v>163</v>
      </c>
      <c r="H60" s="123" t="s">
        <v>163</v>
      </c>
    </row>
    <row r="61" spans="1:8" ht="18" customHeight="1">
      <c r="A61" s="48" t="s">
        <v>328</v>
      </c>
      <c r="B61" s="41">
        <v>3310</v>
      </c>
      <c r="C61" s="183">
        <f>SUM(C62:C64)</f>
        <v>0</v>
      </c>
      <c r="D61" s="183">
        <f>SUM(D62:D64)</f>
        <v>0</v>
      </c>
      <c r="E61" s="183">
        <f>SUM(E62:E64)</f>
        <v>0</v>
      </c>
      <c r="F61" s="183">
        <f>SUM(F62:F64)</f>
        <v>0</v>
      </c>
      <c r="G61" s="118">
        <f>F61-E61</f>
        <v>0</v>
      </c>
      <c r="H61" s="123" t="s">
        <v>163</v>
      </c>
    </row>
    <row r="62" spans="1:8" ht="18" customHeight="1">
      <c r="A62" s="48" t="s">
        <v>285</v>
      </c>
      <c r="B62" s="41">
        <v>3311</v>
      </c>
      <c r="C62" s="127" t="s">
        <v>163</v>
      </c>
      <c r="D62" s="127" t="s">
        <v>163</v>
      </c>
      <c r="E62" s="127" t="s">
        <v>163</v>
      </c>
      <c r="F62" s="127">
        <f aca="true" t="shared" si="17" ref="F62:F65">D62</f>
        <v>0</v>
      </c>
      <c r="G62" s="127" t="s">
        <v>163</v>
      </c>
      <c r="H62" s="123" t="s">
        <v>163</v>
      </c>
    </row>
    <row r="63" spans="1:8" ht="18" customHeight="1">
      <c r="A63" s="48" t="s">
        <v>286</v>
      </c>
      <c r="B63" s="41">
        <v>3312</v>
      </c>
      <c r="C63" s="127" t="s">
        <v>163</v>
      </c>
      <c r="D63" s="127" t="s">
        <v>163</v>
      </c>
      <c r="E63" s="127" t="s">
        <v>163</v>
      </c>
      <c r="F63" s="127">
        <f t="shared" si="17"/>
        <v>0</v>
      </c>
      <c r="G63" s="127" t="s">
        <v>163</v>
      </c>
      <c r="H63" s="123" t="s">
        <v>163</v>
      </c>
    </row>
    <row r="64" spans="1:8" ht="18" customHeight="1">
      <c r="A64" s="48" t="s">
        <v>287</v>
      </c>
      <c r="B64" s="41">
        <v>3313</v>
      </c>
      <c r="C64" s="127" t="s">
        <v>163</v>
      </c>
      <c r="D64" s="127" t="s">
        <v>163</v>
      </c>
      <c r="E64" s="127" t="s">
        <v>163</v>
      </c>
      <c r="F64" s="127">
        <f t="shared" si="17"/>
        <v>0</v>
      </c>
      <c r="G64" s="127" t="s">
        <v>163</v>
      </c>
      <c r="H64" s="123" t="s">
        <v>163</v>
      </c>
    </row>
    <row r="65" spans="1:8" ht="18" customHeight="1">
      <c r="A65" s="48" t="s">
        <v>288</v>
      </c>
      <c r="B65" s="41">
        <v>3320</v>
      </c>
      <c r="C65" s="127" t="s">
        <v>163</v>
      </c>
      <c r="D65" s="127" t="s">
        <v>163</v>
      </c>
      <c r="E65" s="127" t="s">
        <v>163</v>
      </c>
      <c r="F65" s="127">
        <f t="shared" si="17"/>
        <v>0</v>
      </c>
      <c r="G65" s="127" t="s">
        <v>163</v>
      </c>
      <c r="H65" s="123" t="s">
        <v>163</v>
      </c>
    </row>
    <row r="66" spans="1:8" ht="19.5" customHeight="1">
      <c r="A66" s="51" t="s">
        <v>329</v>
      </c>
      <c r="B66" s="43">
        <v>3330</v>
      </c>
      <c r="C66" s="172">
        <f>SUM(C67,C68,C72:C75)</f>
        <v>0</v>
      </c>
      <c r="D66" s="172" t="s">
        <v>163</v>
      </c>
      <c r="E66" s="172">
        <f>SUM(E67,E68,E72:E75)</f>
        <v>0</v>
      </c>
      <c r="F66" s="172">
        <f>SUM(F67,F68,F72:F75)</f>
        <v>0</v>
      </c>
      <c r="G66" s="119">
        <f>F66-E66</f>
        <v>0</v>
      </c>
      <c r="H66" s="120" t="s">
        <v>163</v>
      </c>
    </row>
    <row r="67" spans="1:8" ht="18" customHeight="1">
      <c r="A67" s="48" t="s">
        <v>330</v>
      </c>
      <c r="B67" s="41">
        <v>3335</v>
      </c>
      <c r="C67" s="127" t="s">
        <v>163</v>
      </c>
      <c r="D67" s="127" t="s">
        <v>163</v>
      </c>
      <c r="E67" s="127" t="s">
        <v>163</v>
      </c>
      <c r="F67" s="127">
        <f>D67</f>
        <v>0</v>
      </c>
      <c r="G67" s="127" t="s">
        <v>163</v>
      </c>
      <c r="H67" s="123" t="s">
        <v>163</v>
      </c>
    </row>
    <row r="68" spans="1:8" ht="18" customHeight="1">
      <c r="A68" s="48" t="s">
        <v>331</v>
      </c>
      <c r="B68" s="41">
        <v>3340</v>
      </c>
      <c r="C68" s="122">
        <f>SUM(C69:C71)</f>
        <v>0</v>
      </c>
      <c r="D68" s="122">
        <f>SUM(D69:D71)</f>
        <v>0</v>
      </c>
      <c r="E68" s="122">
        <f>SUM(E69:E71)</f>
        <v>0</v>
      </c>
      <c r="F68" s="122">
        <f>SUM(F69:F71)</f>
        <v>0</v>
      </c>
      <c r="G68" s="118">
        <f>F68-E68</f>
        <v>0</v>
      </c>
      <c r="H68" s="123" t="s">
        <v>163</v>
      </c>
    </row>
    <row r="69" spans="1:8" ht="18" customHeight="1">
      <c r="A69" s="48" t="s">
        <v>285</v>
      </c>
      <c r="B69" s="41">
        <v>3341</v>
      </c>
      <c r="C69" s="127" t="s">
        <v>163</v>
      </c>
      <c r="D69" s="127" t="s">
        <v>163</v>
      </c>
      <c r="E69" s="127" t="s">
        <v>163</v>
      </c>
      <c r="F69" s="127">
        <f aca="true" t="shared" si="18" ref="F69:F75">D69</f>
        <v>0</v>
      </c>
      <c r="G69" s="127" t="s">
        <v>163</v>
      </c>
      <c r="H69" s="123" t="s">
        <v>163</v>
      </c>
    </row>
    <row r="70" spans="1:8" ht="18" customHeight="1">
      <c r="A70" s="48" t="s">
        <v>286</v>
      </c>
      <c r="B70" s="41">
        <v>3342</v>
      </c>
      <c r="C70" s="127" t="s">
        <v>163</v>
      </c>
      <c r="D70" s="127" t="s">
        <v>163</v>
      </c>
      <c r="E70" s="127" t="s">
        <v>163</v>
      </c>
      <c r="F70" s="127">
        <f t="shared" si="18"/>
        <v>0</v>
      </c>
      <c r="G70" s="127" t="s">
        <v>163</v>
      </c>
      <c r="H70" s="123" t="s">
        <v>163</v>
      </c>
    </row>
    <row r="71" spans="1:8" ht="18" customHeight="1">
      <c r="A71" s="48" t="s">
        <v>287</v>
      </c>
      <c r="B71" s="41">
        <v>3343</v>
      </c>
      <c r="C71" s="127" t="s">
        <v>163</v>
      </c>
      <c r="D71" s="127" t="s">
        <v>163</v>
      </c>
      <c r="E71" s="127" t="s">
        <v>163</v>
      </c>
      <c r="F71" s="127">
        <f t="shared" si="18"/>
        <v>0</v>
      </c>
      <c r="G71" s="127" t="s">
        <v>163</v>
      </c>
      <c r="H71" s="123" t="s">
        <v>163</v>
      </c>
    </row>
    <row r="72" spans="1:8" ht="18" customHeight="1">
      <c r="A72" s="48" t="s">
        <v>332</v>
      </c>
      <c r="B72" s="41">
        <v>3350</v>
      </c>
      <c r="C72" s="127" t="s">
        <v>163</v>
      </c>
      <c r="D72" s="127" t="s">
        <v>163</v>
      </c>
      <c r="E72" s="127" t="s">
        <v>163</v>
      </c>
      <c r="F72" s="127">
        <f t="shared" si="18"/>
        <v>0</v>
      </c>
      <c r="G72" s="127" t="s">
        <v>163</v>
      </c>
      <c r="H72" s="123" t="s">
        <v>163</v>
      </c>
    </row>
    <row r="73" spans="1:8" ht="21.75" customHeight="1">
      <c r="A73" s="48" t="s">
        <v>333</v>
      </c>
      <c r="B73" s="41">
        <v>3360</v>
      </c>
      <c r="C73" s="127" t="s">
        <v>163</v>
      </c>
      <c r="D73" s="127" t="s">
        <v>163</v>
      </c>
      <c r="E73" s="127" t="s">
        <v>163</v>
      </c>
      <c r="F73" s="127">
        <f t="shared" si="18"/>
        <v>0</v>
      </c>
      <c r="G73" s="127" t="s">
        <v>163</v>
      </c>
      <c r="H73" s="123" t="s">
        <v>163</v>
      </c>
    </row>
    <row r="74" spans="1:8" ht="23.25" customHeight="1">
      <c r="A74" s="48" t="s">
        <v>334</v>
      </c>
      <c r="B74" s="41">
        <v>3370</v>
      </c>
      <c r="C74" s="127" t="s">
        <v>163</v>
      </c>
      <c r="D74" s="127" t="s">
        <v>163</v>
      </c>
      <c r="E74" s="127" t="s">
        <v>163</v>
      </c>
      <c r="F74" s="127">
        <f t="shared" si="18"/>
        <v>0</v>
      </c>
      <c r="G74" s="127" t="s">
        <v>163</v>
      </c>
      <c r="H74" s="123" t="s">
        <v>163</v>
      </c>
    </row>
    <row r="75" spans="1:8" ht="18" customHeight="1">
      <c r="A75" s="48" t="s">
        <v>301</v>
      </c>
      <c r="B75" s="41">
        <v>3380</v>
      </c>
      <c r="C75" s="127" t="s">
        <v>163</v>
      </c>
      <c r="D75" s="127" t="s">
        <v>163</v>
      </c>
      <c r="E75" s="127" t="s">
        <v>163</v>
      </c>
      <c r="F75" s="127">
        <f t="shared" si="18"/>
        <v>0</v>
      </c>
      <c r="G75" s="127" t="s">
        <v>163</v>
      </c>
      <c r="H75" s="123" t="s">
        <v>163</v>
      </c>
    </row>
    <row r="76" spans="1:8" ht="19.5" customHeight="1">
      <c r="A76" s="51" t="s">
        <v>335</v>
      </c>
      <c r="B76" s="43">
        <v>3395</v>
      </c>
      <c r="C76" s="125">
        <f>SUM(C59,C66)</f>
        <v>0</v>
      </c>
      <c r="D76" s="125">
        <f>SUM(D59,D66)</f>
        <v>0</v>
      </c>
      <c r="E76" s="125">
        <f>SUM(E59,E66)</f>
        <v>0</v>
      </c>
      <c r="F76" s="125">
        <f>SUM(F59,F66)</f>
        <v>0</v>
      </c>
      <c r="G76" s="119">
        <f>F76-E76</f>
        <v>0</v>
      </c>
      <c r="H76" s="120" t="s">
        <v>163</v>
      </c>
    </row>
    <row r="77" spans="1:8" ht="19.5" customHeight="1">
      <c r="A77" s="184" t="s">
        <v>336</v>
      </c>
      <c r="B77" s="43">
        <v>3400</v>
      </c>
      <c r="C77" s="125">
        <f>SUM(C38,C57,C76)</f>
        <v>-212</v>
      </c>
      <c r="D77" s="125">
        <f>SUM(D38,D57,D76)</f>
        <v>-77</v>
      </c>
      <c r="E77" s="125">
        <f>SUM(E38,E57,E76)</f>
        <v>-65.19999999999709</v>
      </c>
      <c r="F77" s="125">
        <f>SUM(F38,F57,F76)</f>
        <v>-77</v>
      </c>
      <c r="G77" s="119">
        <v>11.8</v>
      </c>
      <c r="H77" s="120">
        <f aca="true" t="shared" si="19" ref="H77:H78">(F77/E77)*100</f>
        <v>118.09815950920772</v>
      </c>
    </row>
    <row r="78" spans="1:8" ht="19.5" customHeight="1">
      <c r="A78" s="48" t="s">
        <v>337</v>
      </c>
      <c r="B78" s="41">
        <v>3405</v>
      </c>
      <c r="C78" s="118">
        <f>'[33]ІІІ. Рух грош. коштів'!$C$78</f>
        <v>324</v>
      </c>
      <c r="D78" s="118">
        <f>'[34]ІІІ. Рух грош. коштів'!$C$78</f>
        <v>112</v>
      </c>
      <c r="E78" s="118">
        <f>'[35]ІІІ. Рух грош. коштів'!$D$78</f>
        <v>112</v>
      </c>
      <c r="F78" s="118">
        <f aca="true" t="shared" si="20" ref="F78:F79">D78</f>
        <v>112</v>
      </c>
      <c r="G78" s="118">
        <f>F78-E78</f>
        <v>0</v>
      </c>
      <c r="H78" s="123">
        <f t="shared" si="19"/>
        <v>100</v>
      </c>
    </row>
    <row r="79" spans="1:8" ht="19.5" customHeight="1">
      <c r="A79" s="90" t="s">
        <v>338</v>
      </c>
      <c r="B79" s="41">
        <v>3410</v>
      </c>
      <c r="C79" s="118">
        <f>'[33]ІІІ. Рух грош. коштів'!$C$79</f>
        <v>0</v>
      </c>
      <c r="D79" s="118">
        <f>'[34]ІІІ. Рух грош. коштів'!$C$79</f>
        <v>0</v>
      </c>
      <c r="E79" s="127" t="s">
        <v>163</v>
      </c>
      <c r="F79" s="118">
        <f t="shared" si="20"/>
        <v>0</v>
      </c>
      <c r="G79" s="127" t="s">
        <v>163</v>
      </c>
      <c r="H79" s="123" t="s">
        <v>163</v>
      </c>
    </row>
    <row r="80" spans="1:8" ht="19.5" customHeight="1">
      <c r="A80" s="48" t="s">
        <v>339</v>
      </c>
      <c r="B80" s="41">
        <v>3415</v>
      </c>
      <c r="C80" s="153">
        <f>SUM(C78,C77,C79)</f>
        <v>112</v>
      </c>
      <c r="D80" s="153">
        <f>SUM(D78,D77,D79)</f>
        <v>35</v>
      </c>
      <c r="E80" s="153">
        <f>SUM(E78,E77,E79)</f>
        <v>46.80000000000291</v>
      </c>
      <c r="F80" s="153">
        <f>SUM(F78,F77,F79)</f>
        <v>35</v>
      </c>
      <c r="G80" s="118">
        <v>-11.8</v>
      </c>
      <c r="H80" s="123">
        <f>(F80/E80)*100</f>
        <v>74.78632478632014</v>
      </c>
    </row>
    <row r="81" spans="1:8" ht="19.5" customHeight="1">
      <c r="A81" s="103"/>
      <c r="B81" s="2"/>
      <c r="C81" s="185"/>
      <c r="D81" s="185"/>
      <c r="E81" s="185"/>
      <c r="F81" s="185"/>
      <c r="G81" s="185"/>
      <c r="H81" s="186"/>
    </row>
    <row r="82" spans="1:8" s="187" customFormat="1" ht="18.75">
      <c r="A82" s="112"/>
      <c r="B82" s="158"/>
      <c r="C82" s="158"/>
      <c r="D82" s="158"/>
      <c r="E82" s="158"/>
      <c r="F82" s="158"/>
      <c r="G82" s="158"/>
      <c r="H82" s="158"/>
    </row>
    <row r="83" spans="1:8" s="1" customFormat="1" ht="27.75" customHeight="1">
      <c r="A83" s="108" t="s">
        <v>340</v>
      </c>
      <c r="B83" s="2"/>
      <c r="C83" s="188"/>
      <c r="D83" s="188"/>
      <c r="E83" s="109"/>
      <c r="F83" s="110" t="s">
        <v>230</v>
      </c>
      <c r="G83" s="110"/>
      <c r="H83" s="110"/>
    </row>
    <row r="84" spans="1:8" ht="18.75" customHeight="1">
      <c r="A84" s="111" t="s">
        <v>341</v>
      </c>
      <c r="B84" s="1"/>
      <c r="C84" s="2" t="s">
        <v>342</v>
      </c>
      <c r="D84" s="2"/>
      <c r="E84" s="1"/>
      <c r="F84" s="2" t="s">
        <v>343</v>
      </c>
      <c r="G84" s="2"/>
      <c r="H84" s="2"/>
    </row>
  </sheetData>
  <sheetProtection selectLockedCells="1" selectUnlockedCells="1"/>
  <mergeCells count="10">
    <mergeCell ref="A1:H1"/>
    <mergeCell ref="A3:A4"/>
    <mergeCell ref="B3:B4"/>
    <mergeCell ref="C3:D3"/>
    <mergeCell ref="E3:H3"/>
    <mergeCell ref="D39:H39"/>
    <mergeCell ref="C83:D83"/>
    <mergeCell ref="F83:H83"/>
    <mergeCell ref="C84:D84"/>
    <mergeCell ref="F84:H84"/>
  </mergeCells>
  <printOptions/>
  <pageMargins left="1.1812500000000001" right="0.39375" top="0.7868055555555555" bottom="0.7875" header="0.19652777777777777" footer="0.5118110236220472"/>
  <pageSetup horizontalDpi="300" verticalDpi="300" orientation="landscape" paperSize="9" scale="55"/>
  <headerFooter alignWithMargins="0">
    <oddHeader>&amp;C&amp;"Times New Roman,Звичайний"&amp;14 9&amp;R&amp;"Times New Roman,Звичайний"&amp;14Продовження додатка 3
Таблиця 3</oddHeader>
  </headerFooter>
  <rowBreaks count="2" manualBreakCount="2">
    <brk id="35" max="255" man="1"/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183"/>
  <sheetViews>
    <sheetView zoomScale="50" zoomScaleNormal="50" zoomScaleSheetLayoutView="55" workbookViewId="0" topLeftCell="A1">
      <selection activeCell="H20" sqref="H20"/>
    </sheetView>
  </sheetViews>
  <sheetFormatPr defaultColWidth="9.00390625" defaultRowHeight="12.75"/>
  <cols>
    <col min="1" max="1" width="82.25390625" style="1" customWidth="1"/>
    <col min="2" max="2" width="9.875" style="2" customWidth="1"/>
    <col min="3" max="7" width="25.75390625" style="2" customWidth="1"/>
    <col min="8" max="8" width="21.125" style="2" customWidth="1"/>
    <col min="9" max="9" width="9.50390625" style="1" customWidth="1"/>
    <col min="10" max="10" width="9.875" style="1" customWidth="1"/>
    <col min="11" max="16384" width="9.125" style="1" customWidth="1"/>
  </cols>
  <sheetData>
    <row r="1" spans="1:8" ht="18.75">
      <c r="A1" s="158" t="s">
        <v>344</v>
      </c>
      <c r="B1" s="158"/>
      <c r="C1" s="158"/>
      <c r="D1" s="158"/>
      <c r="E1" s="158"/>
      <c r="F1" s="158"/>
      <c r="G1" s="158"/>
      <c r="H1" s="158"/>
    </row>
    <row r="2" s="1" customFormat="1" ht="18.75"/>
    <row r="3" spans="1:8" ht="43.5" customHeight="1">
      <c r="A3" s="41" t="s">
        <v>34</v>
      </c>
      <c r="B3" s="116" t="s">
        <v>35</v>
      </c>
      <c r="C3" s="116" t="s">
        <v>345</v>
      </c>
      <c r="D3" s="116"/>
      <c r="E3" s="55" t="s">
        <v>144</v>
      </c>
      <c r="F3" s="55"/>
      <c r="G3" s="55"/>
      <c r="H3" s="55"/>
    </row>
    <row r="4" spans="1:8" ht="56.25" customHeight="1">
      <c r="A4" s="41"/>
      <c r="B4" s="116"/>
      <c r="C4" s="116" t="s">
        <v>145</v>
      </c>
      <c r="D4" s="116" t="s">
        <v>146</v>
      </c>
      <c r="E4" s="116" t="s">
        <v>147</v>
      </c>
      <c r="F4" s="116" t="s">
        <v>148</v>
      </c>
      <c r="G4" s="117" t="s">
        <v>234</v>
      </c>
      <c r="H4" s="117" t="s">
        <v>40</v>
      </c>
    </row>
    <row r="5" spans="1:8" ht="15.75" customHeight="1">
      <c r="A5" s="41">
        <v>1</v>
      </c>
      <c r="B5" s="116">
        <v>2</v>
      </c>
      <c r="C5" s="41">
        <v>3</v>
      </c>
      <c r="D5" s="116">
        <v>4</v>
      </c>
      <c r="E5" s="41">
        <v>5</v>
      </c>
      <c r="F5" s="116">
        <v>6</v>
      </c>
      <c r="G5" s="41">
        <v>7</v>
      </c>
      <c r="H5" s="116">
        <v>8</v>
      </c>
    </row>
    <row r="6" spans="1:8" s="30" customFormat="1" ht="37.5">
      <c r="A6" s="51" t="s">
        <v>346</v>
      </c>
      <c r="B6" s="61">
        <v>4000</v>
      </c>
      <c r="C6" s="125">
        <f>SUM(C7:C12)</f>
        <v>6980</v>
      </c>
      <c r="D6" s="125">
        <f>SUM(D7:D12)</f>
        <v>6414</v>
      </c>
      <c r="E6" s="125">
        <f>SUM(E7:E12)</f>
        <v>2894.6</v>
      </c>
      <c r="F6" s="125">
        <f>SUM(F7:F12)</f>
        <v>6414</v>
      </c>
      <c r="G6" s="119">
        <f aca="true" t="shared" si="0" ref="G6:G7">F6-E6</f>
        <v>3519.4</v>
      </c>
      <c r="H6" s="120">
        <f>(F6/E6)*100</f>
        <v>221.58502038278175</v>
      </c>
    </row>
    <row r="7" spans="1:8" ht="19.5" customHeight="1">
      <c r="A7" s="48" t="s">
        <v>81</v>
      </c>
      <c r="B7" s="60" t="s">
        <v>347</v>
      </c>
      <c r="C7" s="118">
        <f>'[33]IV. Кап. інвестиції'!$C$7</f>
        <v>0</v>
      </c>
      <c r="D7" s="118">
        <f>'[34]IV. Кап. інвестиції'!$C$7</f>
        <v>0</v>
      </c>
      <c r="E7" s="118">
        <f>'[35]IV. Кап. інвестиції'!$D$7</f>
        <v>0</v>
      </c>
      <c r="F7" s="118">
        <f aca="true" t="shared" si="1" ref="F7:F12">D7</f>
        <v>0</v>
      </c>
      <c r="G7" s="118">
        <f t="shared" si="0"/>
        <v>0</v>
      </c>
      <c r="H7" s="123" t="s">
        <v>163</v>
      </c>
    </row>
    <row r="8" spans="1:15" ht="19.5" customHeight="1">
      <c r="A8" s="48" t="s">
        <v>82</v>
      </c>
      <c r="B8" s="60">
        <v>4020</v>
      </c>
      <c r="C8" s="118">
        <f>'[33]IV. Кап. інвестиції'!$C$8</f>
        <v>2487</v>
      </c>
      <c r="D8" s="127">
        <f>'[34]IV. Кап. інвестиції'!$C$8</f>
        <v>0</v>
      </c>
      <c r="E8" s="118">
        <f>'[35]IV. Кап. інвестиції'!$D$8</f>
        <v>68</v>
      </c>
      <c r="F8" s="127">
        <f t="shared" si="1"/>
        <v>0</v>
      </c>
      <c r="G8" s="127">
        <v>-68</v>
      </c>
      <c r="H8" s="123" t="s">
        <v>163</v>
      </c>
      <c r="O8" s="159"/>
    </row>
    <row r="9" spans="1:14" ht="19.5" customHeight="1">
      <c r="A9" s="48" t="s">
        <v>83</v>
      </c>
      <c r="B9" s="60">
        <v>4030</v>
      </c>
      <c r="C9" s="118">
        <f>'[33]IV. Кап. інвестиції'!$C$9</f>
        <v>1249</v>
      </c>
      <c r="D9" s="118">
        <f>'[34]IV. Кап. інвестиції'!$C$9</f>
        <v>263</v>
      </c>
      <c r="E9" s="118">
        <f>'[35]IV. Кап. інвестиції'!$D$9</f>
        <v>85</v>
      </c>
      <c r="F9" s="118">
        <f t="shared" si="1"/>
        <v>263</v>
      </c>
      <c r="G9" s="118">
        <f>F9-E9</f>
        <v>178</v>
      </c>
      <c r="H9" s="123">
        <f>(F9/E9)*100</f>
        <v>309.4117647058824</v>
      </c>
      <c r="N9" s="159"/>
    </row>
    <row r="10" spans="1:8" ht="19.5" customHeight="1">
      <c r="A10" s="48" t="s">
        <v>84</v>
      </c>
      <c r="B10" s="60">
        <v>4040</v>
      </c>
      <c r="C10" s="118">
        <f>'[33]IV. Кап. інвестиції'!$C$10</f>
        <v>1205</v>
      </c>
      <c r="D10" s="127">
        <f>'[34]IV. Кап. інвестиції'!$C$10</f>
        <v>0</v>
      </c>
      <c r="E10" s="127">
        <f>'[35]IV. Кап. інвестиції'!$D$10</f>
        <v>0</v>
      </c>
      <c r="F10" s="127">
        <f t="shared" si="1"/>
        <v>0</v>
      </c>
      <c r="G10" s="127" t="s">
        <v>163</v>
      </c>
      <c r="H10" s="123" t="s">
        <v>163</v>
      </c>
    </row>
    <row r="11" spans="1:8" ht="37.5">
      <c r="A11" s="48" t="s">
        <v>85</v>
      </c>
      <c r="B11" s="60">
        <v>4050</v>
      </c>
      <c r="C11" s="118">
        <f>'[33]IV. Кап. інвестиції'!$C$11</f>
        <v>1939</v>
      </c>
      <c r="D11" s="118">
        <f>'[34]IV. Кап. інвестиції'!$C$11</f>
        <v>3803</v>
      </c>
      <c r="E11" s="118">
        <f>'[35]IV. Кап. інвестиції'!$D$11</f>
        <v>908</v>
      </c>
      <c r="F11" s="118">
        <f t="shared" si="1"/>
        <v>3803</v>
      </c>
      <c r="G11" s="118">
        <f aca="true" t="shared" si="2" ref="G11:G12">F11-E11</f>
        <v>2895</v>
      </c>
      <c r="H11" s="123">
        <f aca="true" t="shared" si="3" ref="H11:H12">(F11/E11)*100</f>
        <v>418.8325991189427</v>
      </c>
    </row>
    <row r="12" spans="1:8" ht="18.75">
      <c r="A12" s="48" t="s">
        <v>86</v>
      </c>
      <c r="B12" s="60">
        <v>4060</v>
      </c>
      <c r="C12" s="118">
        <f>'[33]IV. Кап. інвестиції'!$C$12</f>
        <v>100</v>
      </c>
      <c r="D12" s="118">
        <f>'[34]IV. Кап. інвестиції'!$C$12</f>
        <v>2348</v>
      </c>
      <c r="E12" s="118">
        <f>'[35]IV. Кап. інвестиції'!$D$12</f>
        <v>1833.6</v>
      </c>
      <c r="F12" s="118">
        <f t="shared" si="1"/>
        <v>2348</v>
      </c>
      <c r="G12" s="118">
        <f t="shared" si="2"/>
        <v>514.4000000000001</v>
      </c>
      <c r="H12" s="123">
        <f t="shared" si="3"/>
        <v>128.05410122164048</v>
      </c>
    </row>
    <row r="13" s="1" customFormat="1" ht="18.75"/>
    <row r="14" s="1" customFormat="1" ht="18.75"/>
    <row r="15" spans="1:9" s="112" customFormat="1" ht="19.5" customHeight="1">
      <c r="A15" s="3"/>
      <c r="I15" s="1"/>
    </row>
    <row r="16" spans="1:8" ht="27.75" customHeight="1">
      <c r="A16" s="108" t="s">
        <v>229</v>
      </c>
      <c r="C16" s="188"/>
      <c r="D16" s="188"/>
      <c r="E16" s="109"/>
      <c r="F16" s="110" t="s">
        <v>230</v>
      </c>
      <c r="G16" s="110"/>
      <c r="H16" s="110"/>
    </row>
    <row r="17" spans="1:8" s="112" customFormat="1" ht="18.75">
      <c r="A17" s="2" t="s">
        <v>348</v>
      </c>
      <c r="B17" s="1"/>
      <c r="C17" s="2" t="s">
        <v>342</v>
      </c>
      <c r="D17" s="2"/>
      <c r="E17" s="1"/>
      <c r="F17" s="2" t="s">
        <v>343</v>
      </c>
      <c r="G17" s="2"/>
      <c r="H17" s="2"/>
    </row>
    <row r="18" ht="18.75">
      <c r="A18" s="113"/>
    </row>
    <row r="19" ht="18.75">
      <c r="A19" s="113"/>
    </row>
    <row r="20" ht="18.75">
      <c r="A20" s="113"/>
    </row>
    <row r="21" ht="18.75">
      <c r="A21" s="113"/>
    </row>
    <row r="22" ht="18.75">
      <c r="A22" s="113"/>
    </row>
    <row r="23" ht="18.75">
      <c r="A23" s="113"/>
    </row>
    <row r="24" ht="18.75">
      <c r="A24" s="113"/>
    </row>
    <row r="25" ht="18.75">
      <c r="A25" s="113"/>
    </row>
    <row r="26" ht="18.75">
      <c r="A26" s="113"/>
    </row>
    <row r="27" ht="18.75">
      <c r="A27" s="113"/>
    </row>
    <row r="28" ht="18.75">
      <c r="A28" s="113"/>
    </row>
    <row r="29" ht="18.75">
      <c r="A29" s="113"/>
    </row>
    <row r="30" ht="18.75">
      <c r="A30" s="113"/>
    </row>
    <row r="31" ht="18.75">
      <c r="A31" s="113"/>
    </row>
    <row r="32" ht="18.75">
      <c r="A32" s="113"/>
    </row>
    <row r="33" ht="18.75">
      <c r="A33" s="113"/>
    </row>
    <row r="34" ht="18.75">
      <c r="A34" s="113"/>
    </row>
    <row r="35" ht="18.75">
      <c r="A35" s="113"/>
    </row>
    <row r="36" ht="18.75">
      <c r="A36" s="113"/>
    </row>
    <row r="37" ht="18.75">
      <c r="A37" s="113"/>
    </row>
    <row r="38" ht="18.75">
      <c r="A38" s="113"/>
    </row>
    <row r="39" ht="18.75">
      <c r="A39" s="113"/>
    </row>
    <row r="40" ht="18.75">
      <c r="A40" s="113"/>
    </row>
    <row r="41" ht="18.75">
      <c r="A41" s="113"/>
    </row>
    <row r="42" ht="18.75">
      <c r="A42" s="113"/>
    </row>
    <row r="43" ht="18.75">
      <c r="A43" s="113"/>
    </row>
    <row r="44" ht="18.75">
      <c r="A44" s="113"/>
    </row>
    <row r="45" ht="18.75">
      <c r="A45" s="113"/>
    </row>
    <row r="46" ht="18.75">
      <c r="A46" s="113"/>
    </row>
    <row r="47" ht="18.75">
      <c r="A47" s="113"/>
    </row>
    <row r="48" ht="18.75">
      <c r="A48" s="113"/>
    </row>
    <row r="49" ht="18.75">
      <c r="A49" s="113"/>
    </row>
    <row r="50" ht="18.75">
      <c r="A50" s="113"/>
    </row>
    <row r="51" ht="18.75">
      <c r="A51" s="113"/>
    </row>
    <row r="52" ht="18.75">
      <c r="A52" s="113"/>
    </row>
    <row r="53" ht="18.75">
      <c r="A53" s="113"/>
    </row>
    <row r="54" ht="18.75">
      <c r="A54" s="113"/>
    </row>
    <row r="55" ht="18.75">
      <c r="A55" s="113"/>
    </row>
    <row r="56" ht="18.75">
      <c r="A56" s="113"/>
    </row>
    <row r="57" ht="18.75">
      <c r="A57" s="113"/>
    </row>
    <row r="58" ht="18.75">
      <c r="A58" s="113"/>
    </row>
    <row r="59" ht="18.75">
      <c r="A59" s="113"/>
    </row>
    <row r="60" ht="18.75">
      <c r="A60" s="113"/>
    </row>
    <row r="61" ht="18.75">
      <c r="A61" s="113"/>
    </row>
    <row r="62" ht="18.75">
      <c r="A62" s="113"/>
    </row>
    <row r="63" ht="18.75">
      <c r="A63" s="113"/>
    </row>
    <row r="64" ht="18.75">
      <c r="A64" s="113"/>
    </row>
    <row r="65" ht="18.75">
      <c r="A65" s="113"/>
    </row>
    <row r="66" ht="18.75">
      <c r="A66" s="113"/>
    </row>
    <row r="67" ht="18.75">
      <c r="A67" s="113"/>
    </row>
    <row r="68" ht="18.75">
      <c r="A68" s="113"/>
    </row>
    <row r="69" ht="18.75">
      <c r="A69" s="113"/>
    </row>
    <row r="70" ht="18.75">
      <c r="A70" s="113"/>
    </row>
    <row r="71" ht="18.75">
      <c r="A71" s="113"/>
    </row>
    <row r="72" ht="18.75">
      <c r="A72" s="113"/>
    </row>
    <row r="73" ht="18.75">
      <c r="A73" s="113"/>
    </row>
    <row r="74" ht="18.75">
      <c r="A74" s="113"/>
    </row>
    <row r="75" ht="18.75">
      <c r="A75" s="113"/>
    </row>
    <row r="76" ht="18.75">
      <c r="A76" s="113"/>
    </row>
    <row r="77" ht="18.75">
      <c r="A77" s="113"/>
    </row>
    <row r="78" ht="18.75">
      <c r="A78" s="113"/>
    </row>
    <row r="79" ht="18.75">
      <c r="A79" s="113"/>
    </row>
    <row r="80" ht="18.75">
      <c r="A80" s="113"/>
    </row>
    <row r="81" ht="18.75">
      <c r="A81" s="113"/>
    </row>
    <row r="82" ht="18.75">
      <c r="A82" s="113"/>
    </row>
    <row r="83" ht="18.75">
      <c r="A83" s="113"/>
    </row>
    <row r="84" ht="18.75">
      <c r="A84" s="113"/>
    </row>
    <row r="85" ht="18.75">
      <c r="A85" s="113"/>
    </row>
    <row r="86" ht="18.75">
      <c r="A86" s="113"/>
    </row>
    <row r="87" ht="18.75">
      <c r="A87" s="113"/>
    </row>
    <row r="88" ht="18.75">
      <c r="A88" s="113"/>
    </row>
    <row r="89" ht="18.75">
      <c r="A89" s="113"/>
    </row>
    <row r="90" ht="18.75">
      <c r="A90" s="113"/>
    </row>
    <row r="91" ht="18.75">
      <c r="A91" s="113"/>
    </row>
    <row r="92" ht="18.75">
      <c r="A92" s="113"/>
    </row>
    <row r="93" ht="18.75">
      <c r="A93" s="113"/>
    </row>
    <row r="94" ht="18.75">
      <c r="A94" s="113"/>
    </row>
    <row r="95" ht="18.75">
      <c r="A95" s="113"/>
    </row>
    <row r="96" ht="18.75">
      <c r="A96" s="113"/>
    </row>
    <row r="97" ht="18.75">
      <c r="A97" s="113"/>
    </row>
    <row r="98" ht="18.75">
      <c r="A98" s="113"/>
    </row>
    <row r="99" ht="18.75">
      <c r="A99" s="113"/>
    </row>
    <row r="100" ht="18.75">
      <c r="A100" s="113"/>
    </row>
    <row r="101" ht="18.75">
      <c r="A101" s="113"/>
    </row>
    <row r="102" ht="18.75">
      <c r="A102" s="113"/>
    </row>
    <row r="103" ht="18.75">
      <c r="A103" s="113"/>
    </row>
    <row r="104" ht="18.75">
      <c r="A104" s="113"/>
    </row>
    <row r="105" ht="18.75">
      <c r="A105" s="113"/>
    </row>
    <row r="106" ht="18.75">
      <c r="A106" s="113"/>
    </row>
    <row r="107" ht="18.75">
      <c r="A107" s="113"/>
    </row>
    <row r="108" ht="18.75">
      <c r="A108" s="113"/>
    </row>
    <row r="109" ht="18.75">
      <c r="A109" s="113"/>
    </row>
    <row r="110" ht="18.75">
      <c r="A110" s="113"/>
    </row>
    <row r="111" ht="18.75">
      <c r="A111" s="113"/>
    </row>
    <row r="112" ht="18.75">
      <c r="A112" s="113"/>
    </row>
    <row r="113" ht="18.75">
      <c r="A113" s="113"/>
    </row>
    <row r="114" ht="18.75">
      <c r="A114" s="113"/>
    </row>
    <row r="115" ht="18.75">
      <c r="A115" s="113"/>
    </row>
    <row r="116" ht="18.75">
      <c r="A116" s="113"/>
    </row>
    <row r="117" ht="18.75">
      <c r="A117" s="113"/>
    </row>
    <row r="118" ht="18.75">
      <c r="A118" s="113"/>
    </row>
    <row r="119" ht="18.75">
      <c r="A119" s="113"/>
    </row>
    <row r="120" ht="18.75">
      <c r="A120" s="113"/>
    </row>
    <row r="121" ht="18.75">
      <c r="A121" s="113"/>
    </row>
    <row r="122" ht="18.75">
      <c r="A122" s="113"/>
    </row>
    <row r="123" ht="18.75">
      <c r="A123" s="113"/>
    </row>
    <row r="124" ht="18.75">
      <c r="A124" s="113"/>
    </row>
    <row r="125" ht="18.75">
      <c r="A125" s="113"/>
    </row>
    <row r="126" ht="18.75">
      <c r="A126" s="113"/>
    </row>
    <row r="127" ht="18.75">
      <c r="A127" s="113"/>
    </row>
    <row r="128" ht="18.75">
      <c r="A128" s="113"/>
    </row>
    <row r="129" ht="18.75">
      <c r="A129" s="113"/>
    </row>
    <row r="130" ht="18.75">
      <c r="A130" s="113"/>
    </row>
    <row r="131" ht="18.75">
      <c r="A131" s="113"/>
    </row>
    <row r="132" ht="18.75">
      <c r="A132" s="113"/>
    </row>
    <row r="133" ht="18.75">
      <c r="A133" s="113"/>
    </row>
    <row r="134" ht="18.75">
      <c r="A134" s="113"/>
    </row>
    <row r="135" ht="18.75">
      <c r="A135" s="113"/>
    </row>
    <row r="136" ht="18.75">
      <c r="A136" s="113"/>
    </row>
    <row r="137" ht="18.75">
      <c r="A137" s="113"/>
    </row>
    <row r="138" ht="18.75">
      <c r="A138" s="113"/>
    </row>
    <row r="139" ht="18.75">
      <c r="A139" s="113"/>
    </row>
    <row r="140" ht="18.75">
      <c r="A140" s="113"/>
    </row>
    <row r="141" ht="18.75">
      <c r="A141" s="113"/>
    </row>
    <row r="142" ht="18.75">
      <c r="A142" s="113"/>
    </row>
    <row r="143" ht="18.75">
      <c r="A143" s="113"/>
    </row>
    <row r="144" ht="18.75">
      <c r="A144" s="113"/>
    </row>
    <row r="145" ht="18.75">
      <c r="A145" s="113"/>
    </row>
    <row r="146" ht="18.75">
      <c r="A146" s="113"/>
    </row>
    <row r="147" ht="18.75">
      <c r="A147" s="113"/>
    </row>
    <row r="148" ht="18.75">
      <c r="A148" s="113"/>
    </row>
    <row r="149" ht="18.75">
      <c r="A149" s="113"/>
    </row>
    <row r="150" ht="18.75">
      <c r="A150" s="113"/>
    </row>
    <row r="151" ht="18.75">
      <c r="A151" s="113"/>
    </row>
    <row r="152" ht="18.75">
      <c r="A152" s="113"/>
    </row>
    <row r="153" ht="18.75">
      <c r="A153" s="113"/>
    </row>
    <row r="154" ht="18.75">
      <c r="A154" s="113"/>
    </row>
    <row r="155" ht="18.75">
      <c r="A155" s="113"/>
    </row>
    <row r="156" ht="18.75">
      <c r="A156" s="113"/>
    </row>
    <row r="157" ht="18.75">
      <c r="A157" s="113"/>
    </row>
    <row r="158" ht="18.75">
      <c r="A158" s="113"/>
    </row>
    <row r="159" ht="18.75">
      <c r="A159" s="113"/>
    </row>
    <row r="160" ht="18.75">
      <c r="A160" s="113"/>
    </row>
    <row r="161" ht="18.75">
      <c r="A161" s="113"/>
    </row>
    <row r="162" ht="18.75">
      <c r="A162" s="113"/>
    </row>
    <row r="163" ht="18.75">
      <c r="A163" s="113"/>
    </row>
    <row r="164" ht="18.75">
      <c r="A164" s="113"/>
    </row>
    <row r="165" ht="18.75">
      <c r="A165" s="113"/>
    </row>
    <row r="166" ht="18.75">
      <c r="A166" s="113"/>
    </row>
    <row r="167" ht="18.75">
      <c r="A167" s="113"/>
    </row>
    <row r="168" ht="18.75">
      <c r="A168" s="113"/>
    </row>
    <row r="169" ht="18.75">
      <c r="A169" s="113"/>
    </row>
    <row r="170" ht="18.75">
      <c r="A170" s="113"/>
    </row>
    <row r="171" ht="18.75">
      <c r="A171" s="113"/>
    </row>
    <row r="172" ht="18.75">
      <c r="A172" s="113"/>
    </row>
    <row r="173" ht="18.75">
      <c r="A173" s="113"/>
    </row>
    <row r="174" ht="18.75">
      <c r="A174" s="113"/>
    </row>
    <row r="175" ht="18.75">
      <c r="A175" s="113"/>
    </row>
    <row r="176" ht="18.75">
      <c r="A176" s="113"/>
    </row>
    <row r="177" ht="18.75">
      <c r="A177" s="113"/>
    </row>
    <row r="178" ht="18.75">
      <c r="A178" s="113"/>
    </row>
    <row r="179" ht="18.75">
      <c r="A179" s="113"/>
    </row>
    <row r="180" ht="18.75">
      <c r="A180" s="113"/>
    </row>
    <row r="181" ht="18.75">
      <c r="A181" s="113"/>
    </row>
    <row r="182" ht="18.75">
      <c r="A182" s="113"/>
    </row>
    <row r="183" ht="18.75">
      <c r="A183" s="113"/>
    </row>
  </sheetData>
  <sheetProtection selectLockedCells="1" selectUnlockedCells="1"/>
  <mergeCells count="10">
    <mergeCell ref="A1:H1"/>
    <mergeCell ref="A2:H2"/>
    <mergeCell ref="A3:A4"/>
    <mergeCell ref="B3:B4"/>
    <mergeCell ref="C3:D3"/>
    <mergeCell ref="E3:H3"/>
    <mergeCell ref="C16:D16"/>
    <mergeCell ref="F16:H16"/>
    <mergeCell ref="C17:D17"/>
    <mergeCell ref="F17:H17"/>
  </mergeCells>
  <printOptions/>
  <pageMargins left="1.1812500000000001" right="0.39375" top="0.7875000000000001" bottom="0.7875" header="0.27569444444444446" footer="0.5118110236220472"/>
  <pageSetup firstPageNumber="9" useFirstPageNumber="1" horizontalDpi="300" verticalDpi="300" orientation="landscape" paperSize="9" scale="54"/>
  <headerFooter alignWithMargins="0">
    <oddHeader xml:space="preserve">&amp;C&amp;"Times New Roman,Звичайний"&amp;14 11&amp;R&amp;"Times New Roman,Звичайний"&amp;14Продовження додатка 3
Таблиця 4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/>
  <cp:lastPrinted>2022-08-16T10:00:49Z</cp:lastPrinted>
  <dcterms:created xsi:type="dcterms:W3CDTF">2003-03-13T16:00:22Z</dcterms:created>
  <dcterms:modified xsi:type="dcterms:W3CDTF">2022-08-16T10:02:56Z</dcterms:modified>
  <cp:category/>
  <cp:version/>
  <cp:contentType/>
  <cp:contentStatus/>
  <cp:revision>4</cp:revision>
</cp:coreProperties>
</file>